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15270" windowHeight="6615"/>
  </bookViews>
  <sheets>
    <sheet name="general_fund_revenue" sheetId="1" r:id="rId1"/>
    <sheet name="general_fund_expenses" sheetId="2" r:id="rId2"/>
    <sheet name="Water_fund_revenues" sheetId="3" r:id="rId3"/>
    <sheet name="Water_fund_expenses" sheetId="4" r:id="rId4"/>
    <sheet name="Sewer_Fund_Revenues" sheetId="5" r:id="rId5"/>
    <sheet name="Sewer_Fund_Expenses" sheetId="6" r:id="rId6"/>
    <sheet name="CTF" sheetId="7" r:id="rId7"/>
    <sheet name="Capital_Improvement" sheetId="8" r:id="rId8"/>
    <sheet name="Sheet10" sheetId="9" r:id="rId9"/>
  </sheets>
  <calcPr calcId="152511" fullCalcOnLoad="1"/>
</workbook>
</file>

<file path=xl/calcChain.xml><?xml version="1.0" encoding="utf-8"?>
<calcChain xmlns="http://schemas.openxmlformats.org/spreadsheetml/2006/main">
  <c r="D71" i="2" l="1"/>
  <c r="I22" i="8"/>
  <c r="E21" i="8"/>
  <c r="H19" i="8"/>
  <c r="E19" i="8"/>
  <c r="E22" i="8" s="1"/>
  <c r="G21" i="8" s="1"/>
  <c r="H17" i="8"/>
  <c r="G17" i="8"/>
  <c r="H13" i="8"/>
  <c r="G13" i="8"/>
  <c r="G19" i="8" s="1"/>
  <c r="G22" i="8" s="1"/>
  <c r="H21" i="8" s="1"/>
  <c r="F18" i="7"/>
  <c r="E18" i="7"/>
  <c r="D18" i="7"/>
  <c r="C18" i="7"/>
  <c r="F12" i="7"/>
  <c r="F20" i="7" s="1"/>
  <c r="E12" i="7"/>
  <c r="E20" i="7" s="1"/>
  <c r="D12" i="7"/>
  <c r="D20" i="7" s="1"/>
  <c r="C12" i="7"/>
  <c r="C20" i="7" s="1"/>
  <c r="C23" i="7" s="1"/>
  <c r="D21" i="7" s="1"/>
  <c r="F43" i="6"/>
  <c r="E43" i="6"/>
  <c r="D43" i="6"/>
  <c r="C43" i="6"/>
  <c r="F36" i="6"/>
  <c r="E36" i="6"/>
  <c r="D36" i="6"/>
  <c r="C36" i="6"/>
  <c r="F27" i="6"/>
  <c r="E27" i="6"/>
  <c r="D27" i="6"/>
  <c r="C27" i="6"/>
  <c r="F18" i="6"/>
  <c r="F48" i="6" s="1"/>
  <c r="E16" i="5" s="1"/>
  <c r="E18" i="6"/>
  <c r="E48" i="6" s="1"/>
  <c r="D16" i="5" s="1"/>
  <c r="D18" i="6"/>
  <c r="D48" i="6" s="1"/>
  <c r="C16" i="5" s="1"/>
  <c r="C18" i="6"/>
  <c r="C48" i="6" s="1"/>
  <c r="B16" i="5" s="1"/>
  <c r="E14" i="5"/>
  <c r="D14" i="5"/>
  <c r="C14" i="5"/>
  <c r="B14" i="5"/>
  <c r="B19" i="5" s="1"/>
  <c r="C17" i="5" s="1"/>
  <c r="H45" i="4"/>
  <c r="H49" i="4" s="1"/>
  <c r="G45" i="4"/>
  <c r="F45" i="4"/>
  <c r="F49" i="4" s="1"/>
  <c r="F15" i="3" s="1"/>
  <c r="F17" i="3" s="1"/>
  <c r="H38" i="4"/>
  <c r="G38" i="4"/>
  <c r="G49" i="4" s="1"/>
  <c r="H15" i="3" s="1"/>
  <c r="H17" i="3" s="1"/>
  <c r="F38" i="4"/>
  <c r="H30" i="4"/>
  <c r="G30" i="4"/>
  <c r="F30" i="4"/>
  <c r="H19" i="4"/>
  <c r="G19" i="4"/>
  <c r="F19" i="4"/>
  <c r="I13" i="3"/>
  <c r="I17" i="3" s="1"/>
  <c r="F13" i="3"/>
  <c r="D13" i="3"/>
  <c r="D17" i="3" s="1"/>
  <c r="I68" i="2"/>
  <c r="I70" i="2" s="1"/>
  <c r="H68" i="2"/>
  <c r="H70" i="2" s="1"/>
  <c r="F68" i="2"/>
  <c r="F70" i="2" s="1"/>
  <c r="I61" i="2"/>
  <c r="H61" i="2"/>
  <c r="F61" i="2"/>
  <c r="I52" i="2"/>
  <c r="H52" i="2"/>
  <c r="F52" i="2"/>
  <c r="D52" i="2"/>
  <c r="D70" i="2" s="1"/>
  <c r="I45" i="2"/>
  <c r="H45" i="2"/>
  <c r="D45" i="2"/>
  <c r="F42" i="2"/>
  <c r="F45" i="2" s="1"/>
  <c r="I38" i="2"/>
  <c r="H38" i="2"/>
  <c r="F38" i="2"/>
  <c r="D38" i="2"/>
  <c r="I31" i="2"/>
  <c r="H31" i="2"/>
  <c r="F31" i="2"/>
  <c r="D31" i="2"/>
  <c r="I22" i="2"/>
  <c r="H22" i="2"/>
  <c r="D22" i="2"/>
  <c r="F20" i="2"/>
  <c r="F22" i="2" s="1"/>
  <c r="D46" i="1"/>
  <c r="H43" i="1"/>
  <c r="H71" i="2" s="1"/>
  <c r="H72" i="2" s="1"/>
  <c r="F39" i="1"/>
  <c r="F43" i="1" s="1"/>
  <c r="I33" i="1"/>
  <c r="I43" i="1" s="1"/>
  <c r="F33" i="1"/>
  <c r="I25" i="1"/>
  <c r="F25" i="1"/>
  <c r="F24" i="1"/>
  <c r="I15" i="1"/>
  <c r="F15" i="1"/>
  <c r="F71" i="2" l="1"/>
  <c r="F72" i="2" s="1"/>
  <c r="F46" i="1"/>
  <c r="I71" i="2"/>
  <c r="I72" i="2" s="1"/>
  <c r="I46" i="1"/>
  <c r="C19" i="5"/>
  <c r="D17" i="5" s="1"/>
  <c r="D19" i="5" s="1"/>
  <c r="E17" i="5" s="1"/>
  <c r="E19" i="5" s="1"/>
  <c r="D23" i="7"/>
  <c r="E21" i="7" s="1"/>
  <c r="E23" i="7" s="1"/>
  <c r="F21" i="7" s="1"/>
  <c r="F23" i="7" s="1"/>
  <c r="H22" i="8"/>
  <c r="H46" i="1"/>
</calcChain>
</file>

<file path=xl/sharedStrings.xml><?xml version="1.0" encoding="utf-8"?>
<sst xmlns="http://schemas.openxmlformats.org/spreadsheetml/2006/main" count="395" uniqueCount="257">
  <si>
    <t>Town of Crawford</t>
  </si>
  <si>
    <t>General Fund</t>
  </si>
  <si>
    <t>2015 Budget</t>
  </si>
  <si>
    <t>Revenues</t>
  </si>
  <si>
    <t>actual</t>
  </si>
  <si>
    <t>Estimated</t>
  </si>
  <si>
    <t>Proposed</t>
  </si>
  <si>
    <t>Taxes</t>
  </si>
  <si>
    <t>GF10.400</t>
  </si>
  <si>
    <t>General Property Taxes</t>
  </si>
  <si>
    <t>GF10.401</t>
  </si>
  <si>
    <t>Specific Ownership</t>
  </si>
  <si>
    <t>GF10.402</t>
  </si>
  <si>
    <t>County Sales Taxes</t>
  </si>
  <si>
    <t>GF10.419</t>
  </si>
  <si>
    <t>City Sales Taxes</t>
  </si>
  <si>
    <t>GF10.403</t>
  </si>
  <si>
    <t>Franchise Taxes</t>
  </si>
  <si>
    <t>GF10.404</t>
  </si>
  <si>
    <t>Penalty and Interest</t>
  </si>
  <si>
    <t>GF10.405</t>
  </si>
  <si>
    <t>Delinquent</t>
  </si>
  <si>
    <t>Total Taxes</t>
  </si>
  <si>
    <t>Intergovernmental</t>
  </si>
  <si>
    <t>GF10.407&amp;GF10.422</t>
  </si>
  <si>
    <t>Motor Vehicle Additional</t>
  </si>
  <si>
    <t>GF10.408</t>
  </si>
  <si>
    <t>Cigarette Tax</t>
  </si>
  <si>
    <t>GF10.409</t>
  </si>
  <si>
    <t>Highway Users Tax</t>
  </si>
  <si>
    <t>GF10.410</t>
  </si>
  <si>
    <t>Severance Tax</t>
  </si>
  <si>
    <t>GF10.412</t>
  </si>
  <si>
    <t>Mineral Leasing</t>
  </si>
  <si>
    <t>GF10.411</t>
  </si>
  <si>
    <t>Road and Bridge</t>
  </si>
  <si>
    <t>GF10.413</t>
  </si>
  <si>
    <t>Other</t>
  </si>
  <si>
    <t>Total Intergovernmental</t>
  </si>
  <si>
    <t>GF10.406</t>
  </si>
  <si>
    <t>Licenses and Permits</t>
  </si>
  <si>
    <t>Charges for Services</t>
  </si>
  <si>
    <t>GF10.414</t>
  </si>
  <si>
    <t>Rent</t>
  </si>
  <si>
    <t>GF10.418</t>
  </si>
  <si>
    <t>Copy Machine</t>
  </si>
  <si>
    <t>GF10.420</t>
  </si>
  <si>
    <t>Notary, Fax and Weeds</t>
  </si>
  <si>
    <t>Total Charges for Services</t>
  </si>
  <si>
    <t>Miscellaneous</t>
  </si>
  <si>
    <t>GF10.415</t>
  </si>
  <si>
    <t>Interest</t>
  </si>
  <si>
    <t>GF10.431</t>
  </si>
  <si>
    <t>Reimbursements</t>
  </si>
  <si>
    <t>Total Miscellaneous</t>
  </si>
  <si>
    <t>Interfund Transfers</t>
  </si>
  <si>
    <t>Total Revenues</t>
  </si>
  <si>
    <t>Beginning fund balacnce</t>
  </si>
  <si>
    <t>Available Revenues</t>
  </si>
  <si>
    <t>Expenditures</t>
  </si>
  <si>
    <t>Actual</t>
  </si>
  <si>
    <t>estimated</t>
  </si>
  <si>
    <t>Personnel Services</t>
  </si>
  <si>
    <t>GF10.500</t>
  </si>
  <si>
    <t>Mayor and Trustees</t>
  </si>
  <si>
    <t>GF10.501</t>
  </si>
  <si>
    <t>Clerk/Treasurer</t>
  </si>
  <si>
    <t>GF10.502</t>
  </si>
  <si>
    <t>Public Works Director</t>
  </si>
  <si>
    <t>GF10.566</t>
  </si>
  <si>
    <t>Full Time</t>
  </si>
  <si>
    <t>GF10.503</t>
  </si>
  <si>
    <t>Worker's Compensation</t>
  </si>
  <si>
    <t>GF10.580</t>
  </si>
  <si>
    <t>Vacation Pay</t>
  </si>
  <si>
    <t>GF10.590</t>
  </si>
  <si>
    <t>Sick Pay</t>
  </si>
  <si>
    <t>GF10.508</t>
  </si>
  <si>
    <t>Unemployment Tax</t>
  </si>
  <si>
    <t>GF10.504</t>
  </si>
  <si>
    <t>Health Insurance</t>
  </si>
  <si>
    <t>GF10.505</t>
  </si>
  <si>
    <t>PERA</t>
  </si>
  <si>
    <t>GF10.506</t>
  </si>
  <si>
    <t>Education and Training</t>
  </si>
  <si>
    <t>GF10.507</t>
  </si>
  <si>
    <t>Medicare</t>
  </si>
  <si>
    <t>Total Personnel Services</t>
  </si>
  <si>
    <t>Supplies</t>
  </si>
  <si>
    <t>GF10.509</t>
  </si>
  <si>
    <t>General Office Supplies</t>
  </si>
  <si>
    <t>GF10.514</t>
  </si>
  <si>
    <t>Election Supplies</t>
  </si>
  <si>
    <t>GF10.510</t>
  </si>
  <si>
    <t>Shop Supplies</t>
  </si>
  <si>
    <t>GF10.517</t>
  </si>
  <si>
    <t>Road Maintenance/Snow Removal</t>
  </si>
  <si>
    <t>GF10.512</t>
  </si>
  <si>
    <t>Gas and Fuel</t>
  </si>
  <si>
    <t>GF10.513</t>
  </si>
  <si>
    <t>Total Supplies</t>
  </si>
  <si>
    <t>Purchased Services</t>
  </si>
  <si>
    <t>GF10.515</t>
  </si>
  <si>
    <t>Auditing</t>
  </si>
  <si>
    <t>GF10.516</t>
  </si>
  <si>
    <t>Legal Fees</t>
  </si>
  <si>
    <t>GF10.519</t>
  </si>
  <si>
    <t>Street Maintenance</t>
  </si>
  <si>
    <t>GF10.530</t>
  </si>
  <si>
    <t>Insurance Bonds</t>
  </si>
  <si>
    <t>Total Purchased Services</t>
  </si>
  <si>
    <t>Utilities</t>
  </si>
  <si>
    <t>GF10.521</t>
  </si>
  <si>
    <t>Telephone</t>
  </si>
  <si>
    <t>GF10.523</t>
  </si>
  <si>
    <t>Electricity</t>
  </si>
  <si>
    <t>GF10.524</t>
  </si>
  <si>
    <t>Street Lights</t>
  </si>
  <si>
    <t>GF10.522</t>
  </si>
  <si>
    <t>Natural Gas</t>
  </si>
  <si>
    <t>Total Utilities</t>
  </si>
  <si>
    <t>Maintenance</t>
  </si>
  <si>
    <t>GF10.527</t>
  </si>
  <si>
    <t>Building</t>
  </si>
  <si>
    <t>GF10.528</t>
  </si>
  <si>
    <t>Equipment</t>
  </si>
  <si>
    <t>GF10.529</t>
  </si>
  <si>
    <t>Vehicle</t>
  </si>
  <si>
    <t>GF10.540</t>
  </si>
  <si>
    <t>Park</t>
  </si>
  <si>
    <t>Total Maintenance</t>
  </si>
  <si>
    <t>Miscellaneous Supplies</t>
  </si>
  <si>
    <t>GF10.526</t>
  </si>
  <si>
    <t>Travel and Meetings</t>
  </si>
  <si>
    <t>GF10.534</t>
  </si>
  <si>
    <t>Memberships</t>
  </si>
  <si>
    <t>GF10.531</t>
  </si>
  <si>
    <t>Publishing</t>
  </si>
  <si>
    <t>GF10.533</t>
  </si>
  <si>
    <t>Donations</t>
  </si>
  <si>
    <t>GF10.532</t>
  </si>
  <si>
    <t>Treasurer's Fees</t>
  </si>
  <si>
    <t>Total Miscellaneous Supplies</t>
  </si>
  <si>
    <t>Non-Operating Expense</t>
  </si>
  <si>
    <t>Capital Outlay</t>
  </si>
  <si>
    <t>Contingency</t>
  </si>
  <si>
    <t>Total Non-Operating Expense</t>
  </si>
  <si>
    <t>Total Expenses</t>
  </si>
  <si>
    <t>Ending Fund Balance</t>
  </si>
  <si>
    <t>Emergency Reserves</t>
  </si>
  <si>
    <t>Water Fund</t>
  </si>
  <si>
    <t>proposed</t>
  </si>
  <si>
    <t>WF30.400</t>
  </si>
  <si>
    <t>User Fees</t>
  </si>
  <si>
    <t>WF30.402</t>
  </si>
  <si>
    <t>Water reserve</t>
  </si>
  <si>
    <t>WF30.4300Interest</t>
  </si>
  <si>
    <t>WF30.401</t>
  </si>
  <si>
    <t>Tap Fees</t>
  </si>
  <si>
    <t>Total WF Expenses</t>
  </si>
  <si>
    <t>Beginning fund bal.</t>
  </si>
  <si>
    <t>Available Resources</t>
  </si>
  <si>
    <t>Expenses</t>
  </si>
  <si>
    <t>WF30.525</t>
  </si>
  <si>
    <t>WF30.528</t>
  </si>
  <si>
    <t>WF30.541</t>
  </si>
  <si>
    <t>WF30.516</t>
  </si>
  <si>
    <t>WF30.515</t>
  </si>
  <si>
    <t>WF30.517</t>
  </si>
  <si>
    <t>WF30.512</t>
  </si>
  <si>
    <t>WF30.523</t>
  </si>
  <si>
    <t>WF30.540</t>
  </si>
  <si>
    <t>WF30.5050</t>
  </si>
  <si>
    <t>Vacation and sick leave</t>
  </si>
  <si>
    <t>WF30.536</t>
  </si>
  <si>
    <t>WF30.530</t>
  </si>
  <si>
    <t>WF30.529</t>
  </si>
  <si>
    <t>Water Tap Supplies</t>
  </si>
  <si>
    <t>WF30.501</t>
  </si>
  <si>
    <t>Maintenance equipment</t>
  </si>
  <si>
    <t>Chemicals</t>
  </si>
  <si>
    <t>WF30.503</t>
  </si>
  <si>
    <t>WF30.532</t>
  </si>
  <si>
    <t>WF30.531</t>
  </si>
  <si>
    <t>Wter repair supplies</t>
  </si>
  <si>
    <t>WF30.518</t>
  </si>
  <si>
    <t>WF30.520</t>
  </si>
  <si>
    <t>WF30.522</t>
  </si>
  <si>
    <t>Engineering Fees</t>
  </si>
  <si>
    <t>WF30.542</t>
  </si>
  <si>
    <t>Annual Water Testing</t>
  </si>
  <si>
    <t>WF30.507</t>
  </si>
  <si>
    <t>WF30.502</t>
  </si>
  <si>
    <t>WF30.509</t>
  </si>
  <si>
    <t>Water Collection System</t>
  </si>
  <si>
    <t>WF30.508</t>
  </si>
  <si>
    <t>Water Distribution</t>
  </si>
  <si>
    <t>WF30.510</t>
  </si>
  <si>
    <t>Process sampling</t>
  </si>
  <si>
    <t>WF30.511</t>
  </si>
  <si>
    <t>Sewer Fund</t>
  </si>
  <si>
    <t>Sewer Reserve</t>
  </si>
  <si>
    <t>Beginning fund</t>
  </si>
  <si>
    <t>available resources</t>
  </si>
  <si>
    <t>SF20.524</t>
  </si>
  <si>
    <t>SF20.525</t>
  </si>
  <si>
    <t>SF20.537</t>
  </si>
  <si>
    <t>SF20506</t>
  </si>
  <si>
    <t>SF20.505</t>
  </si>
  <si>
    <t>SF20.507</t>
  </si>
  <si>
    <t>SF20.509</t>
  </si>
  <si>
    <t>SF20.523</t>
  </si>
  <si>
    <t>SF20.508</t>
  </si>
  <si>
    <t>SF20.5050</t>
  </si>
  <si>
    <t>Vacation and Sick Leave</t>
  </si>
  <si>
    <t>SF20.531</t>
  </si>
  <si>
    <t>SF20.526</t>
  </si>
  <si>
    <t>SF20.527</t>
  </si>
  <si>
    <t>Sewer Tap Supplies</t>
  </si>
  <si>
    <t>SF20.517</t>
  </si>
  <si>
    <t>SF20.512</t>
  </si>
  <si>
    <t>SF20.529</t>
  </si>
  <si>
    <t>SF20.518</t>
  </si>
  <si>
    <t>SF20.519</t>
  </si>
  <si>
    <t>SF20.900</t>
  </si>
  <si>
    <t>SF20.543</t>
  </si>
  <si>
    <t>Sewer Samples</t>
  </si>
  <si>
    <t>SF20.511</t>
  </si>
  <si>
    <t>SF20.503</t>
  </si>
  <si>
    <t>SF20.153</t>
  </si>
  <si>
    <t>Sewer Collection System</t>
  </si>
  <si>
    <t>SF20.515</t>
  </si>
  <si>
    <t>Sewer Treatment</t>
  </si>
  <si>
    <t>SF20.555</t>
  </si>
  <si>
    <t>SF20.551</t>
  </si>
  <si>
    <t>Conservation Trust Fund</t>
  </si>
  <si>
    <t>Revenues and Expenditures</t>
  </si>
  <si>
    <t>CTF40.400</t>
  </si>
  <si>
    <t>State Lottery</t>
  </si>
  <si>
    <t>CTF 40.404</t>
  </si>
  <si>
    <t>Transfers</t>
  </si>
  <si>
    <t>CTF 40.401</t>
  </si>
  <si>
    <t>CTF 40.500</t>
  </si>
  <si>
    <t>Park Improvements</t>
  </si>
  <si>
    <t>CTF 40.999</t>
  </si>
  <si>
    <t>Municipal Site Improvements</t>
  </si>
  <si>
    <t>Total Expenditures</t>
  </si>
  <si>
    <t>Revenues over (under) expenditures</t>
  </si>
  <si>
    <t>Beginning Fund Balance</t>
  </si>
  <si>
    <t xml:space="preserve"> </t>
  </si>
  <si>
    <t>Capital Projects Fund</t>
  </si>
  <si>
    <t>ACTUAL</t>
  </si>
  <si>
    <t>donation</t>
  </si>
  <si>
    <t>Grants</t>
  </si>
  <si>
    <t>Transfer</t>
  </si>
  <si>
    <t>Beginning Balance</t>
  </si>
  <si>
    <t>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</si>
</sst>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&quot; &quot;;[Red]&quot;($&quot;#,##0&quot;)&quot;"/>
    <numFmt numFmtId="165" formatCode="[$-409]#,##0"/>
    <numFmt numFmtId="166" formatCode="[$-409]General"/>
    <numFmt numFmtId="167" formatCode="&quot; &quot;&quot;$&quot;#,##0&quot; &quot;;&quot; &quot;&quot;$&quot;&quot;(&quot;#,##0&quot;)&quot;;&quot; &quot;&quot;$&quot;&quot;- &quot;;&quot; &quot;@&quot; &quot;"/>
    <numFmt numFmtId="168" formatCode="&quot; &quot;#,##0&quot; &quot;;&quot; (&quot;#,##0&quot;)&quot;;&quot; - &quot;;&quot; &quot;@&quot; &quot;"/>
    <numFmt numFmtId="169" formatCode="&quot; $&quot;#,##0.00&quot; &quot;;&quot; $(&quot;#,##0.00&quot;)&quot;;&quot; $-&quot;#&quot; &quot;;&quot; &quot;@&quot; &quot;"/>
  </numFmts>
  <fonts count="7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9" fontId="1" fillId="0" borderId="0" applyBorder="0" applyProtection="0"/>
    <xf numFmtId="166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62">
    <xf numFmtId="0" fontId="0" fillId="0" borderId="0" xfId="0"/>
    <xf numFmtId="166" fontId="4" fillId="0" borderId="0" xfId="2" applyFont="1" applyFill="1" applyAlignment="1" applyProtection="1">
      <alignment horizontal="left" vertical="center" wrapText="1"/>
    </xf>
    <xf numFmtId="166" fontId="5" fillId="0" borderId="0" xfId="2" applyFont="1" applyFill="1" applyAlignment="1" applyProtection="1">
      <alignment horizontal="center" vertical="center" wrapText="1"/>
    </xf>
    <xf numFmtId="166" fontId="1" fillId="0" borderId="0" xfId="2" applyFont="1" applyFill="1" applyAlignment="1" applyProtection="1"/>
    <xf numFmtId="166" fontId="5" fillId="0" borderId="1" xfId="2" applyFont="1" applyFill="1" applyBorder="1" applyAlignment="1" applyProtection="1">
      <alignment horizontal="center" vertical="center" wrapText="1"/>
    </xf>
    <xf numFmtId="166" fontId="4" fillId="0" borderId="0" xfId="2" applyFont="1" applyFill="1" applyAlignment="1" applyProtection="1">
      <alignment horizontal="center" vertical="center" wrapText="1"/>
    </xf>
    <xf numFmtId="166" fontId="4" fillId="0" borderId="1" xfId="2" applyFont="1" applyFill="1" applyBorder="1" applyAlignment="1" applyProtection="1">
      <alignment horizontal="center" vertical="center" wrapText="1"/>
    </xf>
    <xf numFmtId="166" fontId="5" fillId="0" borderId="0" xfId="2" applyFont="1" applyFill="1" applyAlignment="1" applyProtection="1">
      <alignment horizontal="left" vertical="center" wrapText="1"/>
    </xf>
    <xf numFmtId="166" fontId="4" fillId="0" borderId="2" xfId="2" applyFont="1" applyFill="1" applyBorder="1" applyAlignment="1" applyProtection="1">
      <alignment horizontal="left" vertical="center" wrapText="1"/>
    </xf>
    <xf numFmtId="167" fontId="4" fillId="0" borderId="0" xfId="2" applyNumberFormat="1" applyFont="1" applyFill="1" applyAlignment="1" applyProtection="1">
      <alignment horizontal="right" vertical="center" wrapText="1"/>
    </xf>
    <xf numFmtId="167" fontId="4" fillId="0" borderId="0" xfId="2" applyNumberFormat="1" applyFont="1" applyFill="1" applyAlignment="1" applyProtection="1">
      <alignment horizontal="left" vertical="center" wrapText="1"/>
    </xf>
    <xf numFmtId="166" fontId="4" fillId="0" borderId="0" xfId="2" applyFont="1" applyFill="1" applyAlignment="1" applyProtection="1">
      <alignment horizontal="right" vertical="center" wrapText="1"/>
    </xf>
    <xf numFmtId="165" fontId="4" fillId="0" borderId="0" xfId="2" applyNumberFormat="1" applyFont="1" applyFill="1" applyAlignment="1" applyProtection="1">
      <alignment horizontal="right" vertical="center" wrapText="1"/>
    </xf>
    <xf numFmtId="166" fontId="4" fillId="0" borderId="1" xfId="2" applyFont="1" applyFill="1" applyBorder="1" applyAlignment="1" applyProtection="1">
      <alignment horizontal="right" vertical="center" wrapText="1"/>
    </xf>
    <xf numFmtId="165" fontId="4" fillId="0" borderId="3" xfId="2" applyNumberFormat="1" applyFont="1" applyFill="1" applyBorder="1" applyAlignment="1" applyProtection="1">
      <alignment horizontal="right" vertical="center" wrapText="1"/>
    </xf>
    <xf numFmtId="165" fontId="4" fillId="0" borderId="1" xfId="2" applyNumberFormat="1" applyFont="1" applyFill="1" applyBorder="1" applyAlignment="1" applyProtection="1">
      <alignment horizontal="right" vertical="center" wrapText="1"/>
    </xf>
    <xf numFmtId="166" fontId="4" fillId="0" borderId="3" xfId="2" applyFont="1" applyFill="1" applyBorder="1" applyAlignment="1" applyProtection="1">
      <alignment horizontal="right" vertical="center" wrapText="1"/>
    </xf>
    <xf numFmtId="168" fontId="4" fillId="0" borderId="0" xfId="2" applyNumberFormat="1" applyFont="1" applyFill="1" applyAlignment="1" applyProtection="1">
      <alignment horizontal="right" vertical="center" wrapText="1"/>
    </xf>
    <xf numFmtId="168" fontId="4" fillId="0" borderId="0" xfId="2" applyNumberFormat="1" applyFont="1" applyFill="1" applyAlignment="1" applyProtection="1">
      <alignment horizontal="left" vertical="center" wrapText="1"/>
    </xf>
    <xf numFmtId="165" fontId="1" fillId="0" borderId="4" xfId="2" applyNumberFormat="1" applyFont="1" applyFill="1" applyBorder="1" applyAlignment="1" applyProtection="1"/>
    <xf numFmtId="166" fontId="5" fillId="0" borderId="0" xfId="2" applyFont="1" applyFill="1" applyAlignment="1" applyProtection="1">
      <alignment horizontal="center" vertical="center" wrapText="1"/>
    </xf>
    <xf numFmtId="166" fontId="5" fillId="0" borderId="1" xfId="2" applyFont="1" applyFill="1" applyBorder="1" applyAlignment="1" applyProtection="1">
      <alignment horizontal="center" vertical="center" wrapText="1"/>
    </xf>
    <xf numFmtId="164" fontId="4" fillId="0" borderId="0" xfId="2" applyNumberFormat="1" applyFont="1" applyFill="1" applyAlignment="1" applyProtection="1">
      <alignment horizontal="right" vertical="center" wrapText="1"/>
    </xf>
    <xf numFmtId="164" fontId="4" fillId="0" borderId="3" xfId="2" applyNumberFormat="1" applyFont="1" applyFill="1" applyBorder="1" applyAlignment="1" applyProtection="1">
      <alignment horizontal="right" vertical="center" wrapText="1"/>
    </xf>
    <xf numFmtId="168" fontId="4" fillId="0" borderId="1" xfId="2" applyNumberFormat="1" applyFont="1" applyFill="1" applyBorder="1" applyAlignment="1" applyProtection="1">
      <alignment horizontal="right" vertical="center" wrapText="1"/>
    </xf>
    <xf numFmtId="166" fontId="6" fillId="0" borderId="0" xfId="2" applyFont="1" applyFill="1" applyAlignment="1" applyProtection="1">
      <alignment horizontal="center"/>
    </xf>
    <xf numFmtId="166" fontId="6" fillId="0" borderId="1" xfId="2" applyFont="1" applyFill="1" applyBorder="1" applyAlignment="1" applyProtection="1">
      <alignment horizontal="center"/>
    </xf>
    <xf numFmtId="167" fontId="1" fillId="0" borderId="0" xfId="2" applyNumberFormat="1" applyFont="1" applyFill="1" applyAlignment="1" applyProtection="1"/>
    <xf numFmtId="166" fontId="1" fillId="0" borderId="1" xfId="2" applyFont="1" applyFill="1" applyBorder="1" applyAlignment="1" applyProtection="1"/>
    <xf numFmtId="166" fontId="1" fillId="0" borderId="3" xfId="2" applyFont="1" applyFill="1" applyBorder="1" applyAlignment="1" applyProtection="1"/>
    <xf numFmtId="166" fontId="4" fillId="0" borderId="1" xfId="2" applyFont="1" applyFill="1" applyBorder="1" applyAlignment="1" applyProtection="1">
      <alignment vertical="center" wrapText="1"/>
    </xf>
    <xf numFmtId="166" fontId="4" fillId="0" borderId="0" xfId="2" applyFont="1" applyFill="1" applyAlignment="1" applyProtection="1">
      <alignment vertical="center" wrapText="1"/>
    </xf>
    <xf numFmtId="165" fontId="5" fillId="0" borderId="3" xfId="2" applyNumberFormat="1" applyFont="1" applyFill="1" applyBorder="1" applyAlignment="1" applyProtection="1">
      <alignment horizontal="right" vertical="center" wrapText="1"/>
    </xf>
    <xf numFmtId="166" fontId="4" fillId="0" borderId="1" xfId="2" applyFont="1" applyFill="1" applyBorder="1" applyAlignment="1" applyProtection="1">
      <alignment horizontal="left" vertical="center" wrapText="1"/>
    </xf>
    <xf numFmtId="166" fontId="4" fillId="0" borderId="2" xfId="2" applyFont="1" applyFill="1" applyBorder="1" applyAlignment="1" applyProtection="1">
      <alignment horizontal="center" vertical="center" wrapText="1"/>
    </xf>
    <xf numFmtId="167" fontId="4" fillId="0" borderId="0" xfId="2" applyNumberFormat="1" applyFont="1" applyFill="1" applyAlignment="1" applyProtection="1">
      <alignment horizontal="center" vertical="center" wrapText="1"/>
    </xf>
    <xf numFmtId="168" fontId="4" fillId="0" borderId="0" xfId="2" applyNumberFormat="1" applyFont="1" applyFill="1" applyAlignment="1" applyProtection="1">
      <alignment horizontal="center" vertical="center" wrapText="1"/>
    </xf>
    <xf numFmtId="168" fontId="4" fillId="0" borderId="1" xfId="2" applyNumberFormat="1" applyFont="1" applyFill="1" applyBorder="1" applyAlignment="1" applyProtection="1">
      <alignment horizontal="left" vertical="center" wrapText="1"/>
    </xf>
    <xf numFmtId="168" fontId="4" fillId="0" borderId="1" xfId="2" applyNumberFormat="1" applyFont="1" applyFill="1" applyBorder="1" applyAlignment="1" applyProtection="1">
      <alignment horizontal="center" vertical="center" wrapText="1"/>
    </xf>
    <xf numFmtId="168" fontId="5" fillId="0" borderId="0" xfId="2" applyNumberFormat="1" applyFont="1" applyFill="1" applyAlignment="1" applyProtection="1">
      <alignment vertical="center" wrapText="1"/>
    </xf>
    <xf numFmtId="168" fontId="5" fillId="0" borderId="0" xfId="2" applyNumberFormat="1" applyFont="1" applyFill="1" applyAlignment="1" applyProtection="1">
      <alignment horizontal="left" vertical="center" wrapText="1"/>
    </xf>
    <xf numFmtId="168" fontId="5" fillId="0" borderId="0" xfId="2" applyNumberFormat="1" applyFont="1" applyFill="1" applyAlignment="1" applyProtection="1">
      <alignment horizontal="center" vertical="center" wrapText="1"/>
    </xf>
    <xf numFmtId="168" fontId="5" fillId="0" borderId="1" xfId="2" applyNumberFormat="1" applyFont="1" applyFill="1" applyBorder="1" applyAlignment="1" applyProtection="1">
      <alignment horizontal="right" vertical="center" wrapText="1"/>
    </xf>
    <xf numFmtId="168" fontId="4" fillId="0" borderId="3" xfId="2" applyNumberFormat="1" applyFont="1" applyFill="1" applyBorder="1" applyAlignment="1" applyProtection="1">
      <alignment vertical="center" wrapText="1"/>
    </xf>
    <xf numFmtId="168" fontId="1" fillId="0" borderId="0" xfId="2" applyNumberFormat="1" applyFont="1" applyFill="1" applyAlignment="1" applyProtection="1"/>
    <xf numFmtId="168" fontId="1" fillId="0" borderId="0" xfId="2" applyNumberFormat="1" applyFont="1" applyFill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 vertical="center" wrapText="1"/>
    </xf>
    <xf numFmtId="166" fontId="1" fillId="0" borderId="0" xfId="2" applyFont="1" applyFill="1" applyAlignment="1" applyProtection="1">
      <alignment horizontal="center"/>
    </xf>
    <xf numFmtId="168" fontId="1" fillId="0" borderId="1" xfId="2" applyNumberFormat="1" applyFont="1" applyFill="1" applyBorder="1" applyAlignment="1" applyProtection="1"/>
    <xf numFmtId="168" fontId="5" fillId="0" borderId="3" xfId="2" applyNumberFormat="1" applyFont="1" applyFill="1" applyBorder="1" applyAlignment="1" applyProtection="1">
      <alignment horizontal="right" vertical="center" wrapText="1"/>
    </xf>
    <xf numFmtId="168" fontId="4" fillId="0" borderId="0" xfId="2" applyNumberFormat="1" applyFont="1" applyFill="1" applyAlignment="1" applyProtection="1">
      <alignment vertical="center" wrapText="1"/>
    </xf>
    <xf numFmtId="168" fontId="4" fillId="0" borderId="1" xfId="2" applyNumberFormat="1" applyFont="1" applyFill="1" applyBorder="1" applyAlignment="1" applyProtection="1">
      <alignment vertical="center" wrapText="1"/>
    </xf>
    <xf numFmtId="167" fontId="1" fillId="0" borderId="0" xfId="2" applyNumberFormat="1" applyFont="1" applyFill="1" applyAlignment="1" applyProtection="1">
      <alignment horizontal="right"/>
    </xf>
    <xf numFmtId="168" fontId="1" fillId="0" borderId="0" xfId="2" applyNumberFormat="1" applyFont="1" applyFill="1" applyAlignment="1" applyProtection="1">
      <alignment horizontal="right"/>
    </xf>
    <xf numFmtId="168" fontId="1" fillId="0" borderId="1" xfId="2" applyNumberFormat="1" applyFont="1" applyFill="1" applyBorder="1" applyAlignment="1" applyProtection="1">
      <alignment horizontal="right"/>
    </xf>
    <xf numFmtId="168" fontId="4" fillId="0" borderId="3" xfId="2" applyNumberFormat="1" applyFont="1" applyFill="1" applyBorder="1" applyAlignment="1" applyProtection="1">
      <alignment horizontal="right" vertical="center" wrapText="1"/>
    </xf>
    <xf numFmtId="168" fontId="4" fillId="0" borderId="0" xfId="1" applyNumberFormat="1" applyFont="1" applyFill="1" applyAlignment="1" applyProtection="1">
      <alignment horizontal="right" vertical="center" wrapText="1"/>
    </xf>
    <xf numFmtId="168" fontId="4" fillId="0" borderId="1" xfId="1" applyNumberFormat="1" applyFont="1" applyFill="1" applyBorder="1" applyAlignment="1" applyProtection="1">
      <alignment horizontal="right" vertical="center" wrapText="1"/>
    </xf>
    <xf numFmtId="168" fontId="4" fillId="0" borderId="3" xfId="1" applyNumberFormat="1" applyFont="1" applyFill="1" applyBorder="1" applyAlignment="1" applyProtection="1">
      <alignment horizontal="right" vertical="center" wrapText="1"/>
    </xf>
    <xf numFmtId="168" fontId="1" fillId="0" borderId="3" xfId="2" applyNumberFormat="1" applyFont="1" applyFill="1" applyBorder="1" applyAlignment="1" applyProtection="1">
      <alignment horizontal="right"/>
    </xf>
    <xf numFmtId="168" fontId="4" fillId="0" borderId="2" xfId="2" applyNumberFormat="1" applyFont="1" applyFill="1" applyBorder="1" applyAlignment="1" applyProtection="1">
      <alignment horizontal="right" vertical="center" wrapText="1"/>
    </xf>
    <xf numFmtId="167" fontId="4" fillId="0" borderId="3" xfId="2" applyNumberFormat="1" applyFont="1" applyFill="1" applyBorder="1" applyAlignment="1" applyProtection="1">
      <alignment horizontal="right" vertical="center" wrapText="1"/>
    </xf>
  </cellXfs>
  <cellStyles count="7">
    <cellStyle name="Excel Built-in Currency" xfId="1"/>
    <cellStyle name="Excel Built-in Normal" xfId="2"/>
    <cellStyle name="Heading" xfId="3"/>
    <cellStyle name="Heading1" xfId="4"/>
    <cellStyle name="Normal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7"/>
  <sheetViews>
    <sheetView tabSelected="1" workbookViewId="0"/>
  </sheetViews>
  <sheetFormatPr defaultRowHeight="14.1" x14ac:dyDescent="0.25"/>
  <cols>
    <col min="1" max="1" width="8.125" style="3" customWidth="1"/>
    <col min="2" max="2" width="17.25" style="3" customWidth="1"/>
    <col min="3" max="3" width="2.375" style="3" customWidth="1"/>
    <col min="4" max="4" width="8.125" style="3" customWidth="1"/>
    <col min="5" max="5" width="2.5" style="3" customWidth="1"/>
    <col min="6" max="6" width="10.75" style="3" customWidth="1"/>
    <col min="7" max="7" width="2.25" style="3" customWidth="1"/>
    <col min="8" max="9" width="10" style="3" customWidth="1"/>
    <col min="10" max="1023" width="8.125" style="3" customWidth="1"/>
    <col min="1024" max="1024" width="8.125" customWidth="1"/>
    <col min="1025" max="1025" width="9" customWidth="1"/>
  </cols>
  <sheetData>
    <row r="1" spans="1:9" ht="15" customHeight="1" x14ac:dyDescent="0.25">
      <c r="A1" s="1"/>
      <c r="B1" s="20" t="s">
        <v>0</v>
      </c>
      <c r="C1" s="20"/>
      <c r="D1" s="20"/>
      <c r="E1" s="20"/>
      <c r="F1" s="20"/>
      <c r="G1" s="20"/>
      <c r="H1" s="1"/>
      <c r="I1" s="1"/>
    </row>
    <row r="2" spans="1:9" ht="15" customHeight="1" x14ac:dyDescent="0.25">
      <c r="A2" s="1"/>
      <c r="B2" s="20" t="s">
        <v>1</v>
      </c>
      <c r="C2" s="20"/>
      <c r="D2" s="20"/>
      <c r="E2" s="20"/>
      <c r="F2" s="20"/>
      <c r="G2" s="20"/>
      <c r="H2" s="1"/>
      <c r="I2" s="1"/>
    </row>
    <row r="3" spans="1:9" ht="15" customHeight="1" x14ac:dyDescent="0.25">
      <c r="A3" s="1"/>
      <c r="B3" s="20" t="s">
        <v>2</v>
      </c>
      <c r="C3" s="20"/>
      <c r="D3" s="20"/>
      <c r="E3" s="20"/>
      <c r="F3" s="20"/>
      <c r="G3" s="20"/>
      <c r="H3" s="1"/>
      <c r="I3" s="1"/>
    </row>
    <row r="4" spans="1:9" ht="15.75" customHeight="1" thickBot="1" x14ac:dyDescent="0.3">
      <c r="A4" s="1"/>
      <c r="B4" s="21" t="s">
        <v>3</v>
      </c>
      <c r="C4" s="21"/>
      <c r="D4" s="21"/>
      <c r="E4" s="21"/>
      <c r="F4" s="21"/>
      <c r="G4" s="21"/>
      <c r="H4" s="1"/>
      <c r="I4" s="1"/>
    </row>
    <row r="5" spans="1:9" ht="15" x14ac:dyDescent="0.25">
      <c r="A5" s="1"/>
      <c r="B5" s="1"/>
      <c r="C5" s="1"/>
      <c r="D5" s="2">
        <v>2012</v>
      </c>
      <c r="E5" s="1"/>
      <c r="F5" s="2">
        <v>2013</v>
      </c>
      <c r="G5" s="1"/>
      <c r="H5" s="5">
        <v>2014</v>
      </c>
      <c r="I5" s="5">
        <v>2015</v>
      </c>
    </row>
    <row r="6" spans="1:9" ht="15.75" thickBot="1" x14ac:dyDescent="0.3">
      <c r="A6" s="1"/>
      <c r="B6" s="1"/>
      <c r="C6" s="1"/>
      <c r="D6" s="4" t="s">
        <v>4</v>
      </c>
      <c r="E6" s="1"/>
      <c r="F6" s="4" t="s">
        <v>4</v>
      </c>
      <c r="G6" s="1"/>
      <c r="H6" s="6" t="s">
        <v>5</v>
      </c>
      <c r="I6" s="6" t="s">
        <v>6</v>
      </c>
    </row>
    <row r="7" spans="1:9" ht="15" x14ac:dyDescent="0.25">
      <c r="A7" s="1"/>
      <c r="B7" s="7" t="s">
        <v>7</v>
      </c>
      <c r="C7" s="1"/>
      <c r="D7" s="8"/>
      <c r="E7" s="1"/>
      <c r="F7" s="8"/>
      <c r="G7" s="1"/>
      <c r="H7" s="1"/>
      <c r="I7" s="1"/>
    </row>
    <row r="8" spans="1:9" ht="25.5" x14ac:dyDescent="0.25">
      <c r="A8" s="1" t="s">
        <v>8</v>
      </c>
      <c r="B8" s="1" t="s">
        <v>9</v>
      </c>
      <c r="C8" s="1"/>
      <c r="D8" s="9">
        <v>6882</v>
      </c>
      <c r="E8" s="10"/>
      <c r="F8" s="9">
        <v>7481</v>
      </c>
      <c r="G8" s="10"/>
      <c r="H8" s="9">
        <v>7000</v>
      </c>
      <c r="I8" s="9">
        <v>7500</v>
      </c>
    </row>
    <row r="9" spans="1:9" ht="15" x14ac:dyDescent="0.25">
      <c r="A9" s="1" t="s">
        <v>10</v>
      </c>
      <c r="B9" s="1" t="s">
        <v>11</v>
      </c>
      <c r="C9" s="1"/>
      <c r="D9" s="11">
        <v>954</v>
      </c>
      <c r="E9" s="1"/>
      <c r="F9" s="12">
        <v>977</v>
      </c>
      <c r="G9" s="1"/>
      <c r="H9" s="11">
        <v>1000</v>
      </c>
      <c r="I9" s="11">
        <v>1000</v>
      </c>
    </row>
    <row r="10" spans="1:9" ht="15" x14ac:dyDescent="0.25">
      <c r="A10" s="1" t="s">
        <v>12</v>
      </c>
      <c r="B10" s="1" t="s">
        <v>13</v>
      </c>
      <c r="C10" s="1"/>
      <c r="D10" s="12">
        <v>23261</v>
      </c>
      <c r="E10" s="1"/>
      <c r="F10" s="12">
        <v>24914</v>
      </c>
      <c r="G10" s="1"/>
      <c r="H10" s="11">
        <v>25000</v>
      </c>
      <c r="I10" s="11">
        <v>25000</v>
      </c>
    </row>
    <row r="11" spans="1:9" ht="15" x14ac:dyDescent="0.25">
      <c r="A11" s="1" t="s">
        <v>14</v>
      </c>
      <c r="B11" s="1" t="s">
        <v>15</v>
      </c>
      <c r="C11" s="1"/>
      <c r="D11" s="12">
        <v>26607</v>
      </c>
      <c r="E11" s="1"/>
      <c r="F11" s="12">
        <v>29036</v>
      </c>
      <c r="G11" s="1"/>
      <c r="H11" s="11">
        <v>27000</v>
      </c>
      <c r="I11" s="11">
        <v>27000</v>
      </c>
    </row>
    <row r="12" spans="1:9" ht="15" x14ac:dyDescent="0.25">
      <c r="A12" s="1" t="s">
        <v>16</v>
      </c>
      <c r="B12" s="1" t="s">
        <v>17</v>
      </c>
      <c r="C12" s="1"/>
      <c r="D12" s="12">
        <v>12907</v>
      </c>
      <c r="E12" s="1"/>
      <c r="F12" s="12">
        <v>13131</v>
      </c>
      <c r="G12" s="1"/>
      <c r="H12" s="11">
        <v>12000</v>
      </c>
      <c r="I12" s="11">
        <v>12000</v>
      </c>
    </row>
    <row r="13" spans="1:9" ht="15" x14ac:dyDescent="0.25">
      <c r="A13" s="1" t="s">
        <v>18</v>
      </c>
      <c r="B13" s="1" t="s">
        <v>19</v>
      </c>
      <c r="C13" s="1"/>
      <c r="D13" s="12">
        <v>2936</v>
      </c>
      <c r="E13" s="1"/>
      <c r="F13" s="11">
        <v>3160</v>
      </c>
      <c r="G13" s="1"/>
      <c r="H13" s="11">
        <v>3000</v>
      </c>
      <c r="I13" s="11">
        <v>3000</v>
      </c>
    </row>
    <row r="14" spans="1:9" ht="15.75" thickBot="1" x14ac:dyDescent="0.3">
      <c r="A14" s="1" t="s">
        <v>20</v>
      </c>
      <c r="B14" s="1" t="s">
        <v>21</v>
      </c>
      <c r="C14" s="1"/>
      <c r="D14" s="13">
        <v>5</v>
      </c>
      <c r="E14" s="1"/>
      <c r="F14" s="13">
        <v>924</v>
      </c>
      <c r="G14" s="1"/>
      <c r="H14" s="11">
        <v>100</v>
      </c>
      <c r="I14" s="11">
        <v>100</v>
      </c>
    </row>
    <row r="15" spans="1:9" ht="15.75" thickBot="1" x14ac:dyDescent="0.3">
      <c r="A15" s="1"/>
      <c r="B15" s="7" t="s">
        <v>22</v>
      </c>
      <c r="C15" s="1"/>
      <c r="D15" s="14">
        <v>73551</v>
      </c>
      <c r="E15" s="1"/>
      <c r="F15" s="14">
        <f>SUM(F8:F14)</f>
        <v>79623</v>
      </c>
      <c r="G15" s="1"/>
      <c r="H15" s="14">
        <v>75100</v>
      </c>
      <c r="I15" s="14">
        <f>SUM(I8:I14)</f>
        <v>75600</v>
      </c>
    </row>
    <row r="16" spans="1:9" ht="15" x14ac:dyDescent="0.25">
      <c r="A16" s="1"/>
      <c r="B16" s="1"/>
      <c r="C16" s="1"/>
      <c r="D16" s="8"/>
      <c r="E16" s="1"/>
      <c r="F16" s="8"/>
      <c r="G16" s="1"/>
      <c r="H16" s="1"/>
      <c r="I16" s="1"/>
    </row>
    <row r="17" spans="1:9" ht="15" x14ac:dyDescent="0.25">
      <c r="A17" s="1"/>
      <c r="B17" s="7" t="s">
        <v>23</v>
      </c>
      <c r="C17" s="1"/>
      <c r="D17" s="1"/>
      <c r="E17" s="1"/>
      <c r="F17" s="1"/>
      <c r="G17" s="1"/>
      <c r="H17" s="1"/>
      <c r="I17" s="1"/>
    </row>
    <row r="18" spans="1:9" ht="38.25" x14ac:dyDescent="0.25">
      <c r="A18" s="1" t="s">
        <v>24</v>
      </c>
      <c r="B18" s="1" t="s">
        <v>25</v>
      </c>
      <c r="C18" s="1"/>
      <c r="D18" s="12">
        <v>2509</v>
      </c>
      <c r="E18" s="1"/>
      <c r="F18" s="12">
        <v>2489</v>
      </c>
      <c r="G18" s="1"/>
      <c r="H18" s="11">
        <v>2000</v>
      </c>
      <c r="I18" s="11">
        <v>2500</v>
      </c>
    </row>
    <row r="19" spans="1:9" ht="15" x14ac:dyDescent="0.25">
      <c r="A19" s="1" t="s">
        <v>26</v>
      </c>
      <c r="B19" s="1" t="s">
        <v>27</v>
      </c>
      <c r="C19" s="1"/>
      <c r="D19" s="11">
        <v>406</v>
      </c>
      <c r="E19" s="1"/>
      <c r="F19" s="11">
        <v>367</v>
      </c>
      <c r="G19" s="1"/>
      <c r="H19" s="11">
        <v>400</v>
      </c>
      <c r="I19" s="11">
        <v>400</v>
      </c>
    </row>
    <row r="20" spans="1:9" ht="15" x14ac:dyDescent="0.25">
      <c r="A20" s="1" t="s">
        <v>28</v>
      </c>
      <c r="B20" s="1" t="s">
        <v>29</v>
      </c>
      <c r="C20" s="1"/>
      <c r="D20" s="12">
        <v>15022</v>
      </c>
      <c r="E20" s="1"/>
      <c r="F20" s="12">
        <v>15240</v>
      </c>
      <c r="G20" s="1"/>
      <c r="H20" s="11">
        <v>15000</v>
      </c>
      <c r="I20" s="11">
        <v>15000</v>
      </c>
    </row>
    <row r="21" spans="1:9" ht="15" x14ac:dyDescent="0.25">
      <c r="A21" s="1" t="s">
        <v>30</v>
      </c>
      <c r="B21" s="1" t="s">
        <v>31</v>
      </c>
      <c r="C21" s="1"/>
      <c r="D21" s="12">
        <v>10798</v>
      </c>
      <c r="E21" s="1"/>
      <c r="F21" s="12">
        <v>8061</v>
      </c>
      <c r="G21" s="1"/>
      <c r="H21" s="11">
        <v>10000</v>
      </c>
      <c r="I21" s="11">
        <v>10000</v>
      </c>
    </row>
    <row r="22" spans="1:9" ht="15" x14ac:dyDescent="0.25">
      <c r="A22" s="1" t="s">
        <v>32</v>
      </c>
      <c r="B22" s="1" t="s">
        <v>33</v>
      </c>
      <c r="C22" s="1"/>
      <c r="D22" s="12">
        <v>27348</v>
      </c>
      <c r="E22" s="1"/>
      <c r="F22" s="12">
        <v>17079</v>
      </c>
      <c r="G22" s="1"/>
      <c r="H22" s="11">
        <v>19000</v>
      </c>
      <c r="I22" s="11">
        <v>19000</v>
      </c>
    </row>
    <row r="23" spans="1:9" ht="15" x14ac:dyDescent="0.25">
      <c r="A23" s="1" t="s">
        <v>34</v>
      </c>
      <c r="B23" s="1" t="s">
        <v>35</v>
      </c>
      <c r="C23" s="1"/>
      <c r="D23" s="12">
        <v>1753</v>
      </c>
      <c r="E23" s="1"/>
      <c r="F23" s="12">
        <v>1376</v>
      </c>
      <c r="G23" s="1"/>
      <c r="H23" s="11">
        <v>1800</v>
      </c>
      <c r="I23" s="11">
        <v>1800</v>
      </c>
    </row>
    <row r="24" spans="1:9" ht="15.75" thickBot="1" x14ac:dyDescent="0.3">
      <c r="A24" s="1" t="s">
        <v>36</v>
      </c>
      <c r="B24" s="1" t="s">
        <v>37</v>
      </c>
      <c r="C24" s="1"/>
      <c r="D24" s="15">
        <v>1814</v>
      </c>
      <c r="E24" s="1"/>
      <c r="F24" s="13">
        <f>523-12</f>
        <v>511</v>
      </c>
      <c r="G24" s="1"/>
      <c r="H24" s="11">
        <v>1500</v>
      </c>
      <c r="I24" s="11">
        <v>1500</v>
      </c>
    </row>
    <row r="25" spans="1:9" ht="26.25" thickBot="1" x14ac:dyDescent="0.3">
      <c r="A25" s="1"/>
      <c r="B25" s="7" t="s">
        <v>38</v>
      </c>
      <c r="C25" s="1"/>
      <c r="D25" s="14">
        <v>59650</v>
      </c>
      <c r="E25" s="1"/>
      <c r="F25" s="14">
        <f>SUM(F18:F24)</f>
        <v>45123</v>
      </c>
      <c r="G25" s="1"/>
      <c r="H25" s="14">
        <v>49700</v>
      </c>
      <c r="I25" s="14">
        <f>SUM(I18:I24)</f>
        <v>50200</v>
      </c>
    </row>
    <row r="26" spans="1:9" ht="15" x14ac:dyDescent="0.25">
      <c r="A26" s="1"/>
      <c r="B26" s="1"/>
      <c r="C26" s="1"/>
      <c r="D26" s="8"/>
      <c r="E26" s="1"/>
      <c r="F26" s="8"/>
      <c r="G26" s="1"/>
      <c r="H26" s="1"/>
      <c r="I26" s="1"/>
    </row>
    <row r="27" spans="1:9" ht="26.25" thickBot="1" x14ac:dyDescent="0.3">
      <c r="A27" s="1" t="s">
        <v>39</v>
      </c>
      <c r="B27" s="7" t="s">
        <v>40</v>
      </c>
      <c r="C27" s="1"/>
      <c r="D27" s="13">
        <v>431</v>
      </c>
      <c r="E27" s="1"/>
      <c r="F27" s="13">
        <v>162</v>
      </c>
      <c r="G27" s="1"/>
      <c r="H27" s="13">
        <v>250</v>
      </c>
      <c r="I27" s="13">
        <v>250</v>
      </c>
    </row>
    <row r="28" spans="1:9" ht="15" x14ac:dyDescent="0.25">
      <c r="A28" s="1"/>
      <c r="B28" s="1"/>
      <c r="C28" s="1"/>
      <c r="D28" s="8"/>
      <c r="E28" s="1"/>
      <c r="F28" s="8"/>
      <c r="G28" s="1"/>
      <c r="H28" s="1"/>
      <c r="I28" s="1"/>
    </row>
    <row r="29" spans="1:9" ht="25.5" x14ac:dyDescent="0.25">
      <c r="A29" s="1"/>
      <c r="B29" s="7" t="s">
        <v>41</v>
      </c>
      <c r="C29" s="1"/>
      <c r="D29" s="1"/>
      <c r="E29" s="1"/>
      <c r="F29" s="1"/>
      <c r="G29" s="1"/>
      <c r="H29" s="1"/>
      <c r="I29" s="1"/>
    </row>
    <row r="30" spans="1:9" ht="15" x14ac:dyDescent="0.25">
      <c r="A30" s="1" t="s">
        <v>42</v>
      </c>
      <c r="B30" s="1" t="s">
        <v>43</v>
      </c>
      <c r="C30" s="1"/>
      <c r="D30" s="12">
        <v>1285</v>
      </c>
      <c r="E30" s="1"/>
      <c r="F30" s="12">
        <v>2125</v>
      </c>
      <c r="G30" s="1"/>
      <c r="H30" s="11">
        <v>1000</v>
      </c>
      <c r="I30" s="11">
        <v>1500</v>
      </c>
    </row>
    <row r="31" spans="1:9" ht="15" x14ac:dyDescent="0.25">
      <c r="A31" s="1" t="s">
        <v>44</v>
      </c>
      <c r="B31" s="1" t="s">
        <v>45</v>
      </c>
      <c r="C31" s="1"/>
      <c r="D31" s="11">
        <v>203</v>
      </c>
      <c r="E31" s="1"/>
      <c r="F31" s="11">
        <v>255</v>
      </c>
      <c r="G31" s="1"/>
      <c r="H31" s="11">
        <v>200</v>
      </c>
      <c r="I31" s="11">
        <v>200</v>
      </c>
    </row>
    <row r="32" spans="1:9" ht="26.25" thickBot="1" x14ac:dyDescent="0.3">
      <c r="A32" s="1" t="s">
        <v>46</v>
      </c>
      <c r="B32" s="1" t="s">
        <v>47</v>
      </c>
      <c r="C32" s="1"/>
      <c r="D32" s="15">
        <v>2242</v>
      </c>
      <c r="E32" s="1"/>
      <c r="F32" s="13">
        <v>0</v>
      </c>
      <c r="G32" s="1"/>
      <c r="H32" s="11">
        <v>2000</v>
      </c>
      <c r="I32" s="11">
        <v>2000</v>
      </c>
    </row>
    <row r="33" spans="1:9" ht="26.25" thickBot="1" x14ac:dyDescent="0.3">
      <c r="A33" s="1"/>
      <c r="B33" s="7" t="s">
        <v>48</v>
      </c>
      <c r="C33" s="1"/>
      <c r="D33" s="14">
        <v>3730</v>
      </c>
      <c r="E33" s="1"/>
      <c r="F33" s="14">
        <f>SUM(F30:F32)</f>
        <v>2380</v>
      </c>
      <c r="G33" s="1"/>
      <c r="H33" s="14">
        <v>3200</v>
      </c>
      <c r="I33" s="14">
        <f>SUM(I30:I32)</f>
        <v>3700</v>
      </c>
    </row>
    <row r="34" spans="1:9" ht="15" x14ac:dyDescent="0.25">
      <c r="A34" s="1"/>
      <c r="B34" s="1"/>
      <c r="C34" s="1"/>
      <c r="D34" s="8"/>
      <c r="E34" s="1"/>
      <c r="F34" s="8"/>
      <c r="G34" s="1"/>
      <c r="H34" s="1"/>
      <c r="I34" s="1"/>
    </row>
    <row r="35" spans="1:9" ht="15" x14ac:dyDescent="0.25">
      <c r="A35" s="1"/>
      <c r="B35" s="7" t="s">
        <v>49</v>
      </c>
      <c r="C35" s="1"/>
      <c r="D35" s="1"/>
      <c r="E35" s="1"/>
      <c r="F35" s="1"/>
      <c r="G35" s="1"/>
      <c r="H35" s="1"/>
      <c r="I35" s="1"/>
    </row>
    <row r="36" spans="1:9" ht="15" x14ac:dyDescent="0.25">
      <c r="A36" s="1" t="s">
        <v>50</v>
      </c>
      <c r="B36" s="1" t="s">
        <v>51</v>
      </c>
      <c r="C36" s="1"/>
      <c r="D36" s="11">
        <v>786</v>
      </c>
      <c r="E36" s="1"/>
      <c r="F36" s="11">
        <v>545</v>
      </c>
      <c r="G36" s="1"/>
      <c r="H36" s="11">
        <v>780</v>
      </c>
      <c r="I36" s="11">
        <v>780</v>
      </c>
    </row>
    <row r="37" spans="1:9" ht="15" x14ac:dyDescent="0.25">
      <c r="A37" s="1" t="s">
        <v>52</v>
      </c>
      <c r="B37" s="1" t="s">
        <v>53</v>
      </c>
      <c r="C37" s="1"/>
      <c r="D37" s="11">
        <v>0</v>
      </c>
      <c r="E37" s="1"/>
      <c r="F37" s="11">
        <v>0</v>
      </c>
      <c r="G37" s="1"/>
      <c r="H37" s="11">
        <v>0</v>
      </c>
      <c r="I37" s="11">
        <v>0</v>
      </c>
    </row>
    <row r="38" spans="1:9" ht="15.75" thickBot="1" x14ac:dyDescent="0.3">
      <c r="A38" s="1" t="s">
        <v>36</v>
      </c>
      <c r="B38" s="1" t="s">
        <v>37</v>
      </c>
      <c r="C38" s="1"/>
      <c r="D38" s="13">
        <v>25</v>
      </c>
      <c r="E38" s="1"/>
      <c r="F38" s="13">
        <v>0</v>
      </c>
      <c r="G38" s="1"/>
      <c r="H38" s="11">
        <v>0</v>
      </c>
      <c r="I38" s="11">
        <v>0</v>
      </c>
    </row>
    <row r="39" spans="1:9" ht="15.75" thickBot="1" x14ac:dyDescent="0.3">
      <c r="A39" s="1"/>
      <c r="B39" s="7" t="s">
        <v>54</v>
      </c>
      <c r="C39" s="1"/>
      <c r="D39" s="16">
        <v>811</v>
      </c>
      <c r="E39" s="1"/>
      <c r="F39" s="16">
        <f>SUM(F36:F38)</f>
        <v>545</v>
      </c>
      <c r="G39" s="1"/>
      <c r="H39" s="16">
        <v>780</v>
      </c>
      <c r="I39" s="16">
        <v>780</v>
      </c>
    </row>
    <row r="40" spans="1:9" ht="15" x14ac:dyDescent="0.25">
      <c r="A40" s="1"/>
      <c r="B40" s="1"/>
      <c r="C40" s="1"/>
      <c r="D40" s="8"/>
      <c r="E40" s="1"/>
      <c r="F40" s="8"/>
      <c r="G40" s="1"/>
      <c r="H40" s="1"/>
      <c r="I40" s="1"/>
    </row>
    <row r="41" spans="1:9" ht="15.75" thickBot="1" x14ac:dyDescent="0.3">
      <c r="A41" s="1"/>
      <c r="B41" s="7" t="s">
        <v>55</v>
      </c>
      <c r="C41" s="1"/>
      <c r="D41" s="13">
        <v>0</v>
      </c>
      <c r="E41" s="1"/>
      <c r="F41" s="13">
        <v>0</v>
      </c>
      <c r="G41" s="1"/>
      <c r="H41" s="13">
        <v>0</v>
      </c>
      <c r="I41" s="13">
        <v>0</v>
      </c>
    </row>
    <row r="42" spans="1:9" ht="15" x14ac:dyDescent="0.25">
      <c r="A42" s="1"/>
      <c r="B42" s="1"/>
      <c r="C42" s="1"/>
      <c r="D42" s="8"/>
      <c r="E42" s="1"/>
      <c r="F42" s="8"/>
      <c r="G42" s="1"/>
      <c r="H42" s="1"/>
      <c r="I42" s="1"/>
    </row>
    <row r="43" spans="1:9" ht="15" x14ac:dyDescent="0.25">
      <c r="A43" s="1"/>
      <c r="B43" s="7" t="s">
        <v>56</v>
      </c>
      <c r="C43" s="1"/>
      <c r="D43" s="12">
        <v>138174</v>
      </c>
      <c r="E43" s="1"/>
      <c r="F43" s="12">
        <f>SUM(F41+F39+F33+F27+F25+F15)</f>
        <v>127833</v>
      </c>
      <c r="G43" s="1"/>
      <c r="H43" s="12">
        <f>SUM(H41+H39+H33+H27+H25+H15)</f>
        <v>129030</v>
      </c>
      <c r="I43" s="12">
        <f>SUM(I41+I39+I33+I27+I25+I15)</f>
        <v>130530</v>
      </c>
    </row>
    <row r="44" spans="1:9" ht="25.5" x14ac:dyDescent="0.25">
      <c r="A44" s="1"/>
      <c r="B44" s="1" t="s">
        <v>57</v>
      </c>
      <c r="C44" s="1"/>
      <c r="D44" s="17">
        <v>352328</v>
      </c>
      <c r="E44" s="17"/>
      <c r="F44" s="17">
        <v>352558</v>
      </c>
      <c r="G44" s="18"/>
      <c r="H44" s="17">
        <v>351611</v>
      </c>
      <c r="I44" s="17">
        <v>305266</v>
      </c>
    </row>
    <row r="45" spans="1:9" ht="15" x14ac:dyDescent="0.25">
      <c r="A45" s="1"/>
      <c r="B45" s="1"/>
      <c r="C45" s="1"/>
      <c r="D45" s="18"/>
      <c r="E45" s="18"/>
      <c r="F45" s="18"/>
      <c r="G45" s="18"/>
      <c r="H45" s="18"/>
      <c r="I45" s="18"/>
    </row>
    <row r="46" spans="1:9" ht="15.75" thickBot="1" x14ac:dyDescent="0.3">
      <c r="B46" s="1" t="s">
        <v>58</v>
      </c>
      <c r="D46" s="19">
        <f>SUM(D43:D45)</f>
        <v>490502</v>
      </c>
      <c r="F46" s="19">
        <f>SUM(F43:F45)</f>
        <v>480391</v>
      </c>
      <c r="H46" s="19">
        <f>SUM(H43:H45)</f>
        <v>480641</v>
      </c>
      <c r="I46" s="19">
        <f>SUM(I43:I45)</f>
        <v>435796</v>
      </c>
    </row>
    <row r="47" spans="1:9" ht="15" x14ac:dyDescent="0.25"/>
  </sheetData>
  <mergeCells count="4">
    <mergeCell ref="B1:G1"/>
    <mergeCell ref="B2:G2"/>
    <mergeCell ref="B3:G3"/>
    <mergeCell ref="B4:G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77"/>
  <sheetViews>
    <sheetView workbookViewId="0"/>
  </sheetViews>
  <sheetFormatPr defaultRowHeight="14.1" x14ac:dyDescent="0.25"/>
  <cols>
    <col min="1" max="1" width="8.125" style="3" customWidth="1"/>
    <col min="2" max="2" width="14.125" style="3" customWidth="1"/>
    <col min="3" max="3" width="2.75" style="3" customWidth="1"/>
    <col min="4" max="4" width="8.125" style="3" customWidth="1"/>
    <col min="5" max="5" width="2.75" style="3" customWidth="1"/>
    <col min="6" max="6" width="11" style="3" customWidth="1"/>
    <col min="7" max="7" width="2.75" style="3" customWidth="1"/>
    <col min="8" max="9" width="10.5" style="3" customWidth="1"/>
    <col min="10" max="1023" width="8.125" style="3" customWidth="1"/>
    <col min="1024" max="1024" width="8.125" customWidth="1"/>
    <col min="1025" max="1025" width="9" customWidth="1"/>
  </cols>
  <sheetData>
    <row r="1" spans="1:9" ht="15" customHeight="1" x14ac:dyDescent="0.25">
      <c r="A1" s="1"/>
      <c r="B1" s="20" t="s">
        <v>0</v>
      </c>
      <c r="C1" s="20"/>
      <c r="D1" s="20"/>
      <c r="E1" s="20"/>
      <c r="F1" s="20"/>
      <c r="G1" s="20"/>
      <c r="H1" s="20"/>
      <c r="I1" s="2"/>
    </row>
    <row r="2" spans="1:9" ht="15" customHeight="1" x14ac:dyDescent="0.25">
      <c r="A2" s="1"/>
      <c r="B2" s="20" t="s">
        <v>1</v>
      </c>
      <c r="C2" s="20"/>
      <c r="D2" s="20"/>
      <c r="E2" s="20"/>
      <c r="F2" s="20"/>
      <c r="G2" s="20"/>
      <c r="H2" s="20"/>
      <c r="I2" s="2"/>
    </row>
    <row r="3" spans="1:9" ht="15" customHeight="1" x14ac:dyDescent="0.25">
      <c r="A3" s="1"/>
      <c r="B3" s="20" t="s">
        <v>2</v>
      </c>
      <c r="C3" s="20"/>
      <c r="D3" s="20"/>
      <c r="E3" s="20"/>
      <c r="F3" s="20"/>
      <c r="G3" s="20"/>
      <c r="H3" s="20"/>
      <c r="I3" s="2"/>
    </row>
    <row r="4" spans="1:9" ht="15.75" customHeight="1" thickBot="1" x14ac:dyDescent="0.3">
      <c r="A4" s="1"/>
      <c r="B4" s="21" t="s">
        <v>59</v>
      </c>
      <c r="C4" s="21"/>
      <c r="D4" s="21"/>
      <c r="E4" s="21"/>
      <c r="F4" s="21"/>
      <c r="G4" s="21"/>
      <c r="H4" s="21"/>
      <c r="I4" s="4"/>
    </row>
    <row r="5" spans="1:9" ht="15" x14ac:dyDescent="0.25">
      <c r="A5" s="1"/>
      <c r="B5" s="8"/>
      <c r="C5" s="8"/>
      <c r="D5" s="8"/>
      <c r="E5" s="8"/>
      <c r="F5" s="8"/>
      <c r="G5" s="8"/>
      <c r="H5" s="8"/>
      <c r="I5" s="8"/>
    </row>
    <row r="6" spans="1:9" ht="15" x14ac:dyDescent="0.25">
      <c r="A6" s="1"/>
      <c r="B6" s="1"/>
      <c r="C6" s="1"/>
      <c r="D6" s="2">
        <v>2012</v>
      </c>
      <c r="E6" s="1"/>
      <c r="F6" s="2">
        <v>2013</v>
      </c>
      <c r="G6" s="1"/>
      <c r="H6" s="2">
        <v>2014</v>
      </c>
      <c r="I6" s="2">
        <v>2015</v>
      </c>
    </row>
    <row r="7" spans="1:9" ht="15.75" thickBot="1" x14ac:dyDescent="0.3">
      <c r="A7" s="1"/>
      <c r="B7" s="1"/>
      <c r="C7" s="1"/>
      <c r="D7" s="4" t="s">
        <v>60</v>
      </c>
      <c r="E7" s="1"/>
      <c r="F7" s="4" t="s">
        <v>60</v>
      </c>
      <c r="G7" s="1"/>
      <c r="H7" s="4" t="s">
        <v>61</v>
      </c>
      <c r="I7" s="4" t="s">
        <v>6</v>
      </c>
    </row>
    <row r="8" spans="1:9" ht="25.5" x14ac:dyDescent="0.25">
      <c r="A8" s="1"/>
      <c r="B8" s="7" t="s">
        <v>62</v>
      </c>
      <c r="C8" s="1"/>
      <c r="D8" s="8"/>
      <c r="E8" s="1"/>
      <c r="F8" s="8"/>
      <c r="G8" s="1"/>
      <c r="H8" s="8"/>
      <c r="I8" s="8"/>
    </row>
    <row r="9" spans="1:9" ht="25.5" x14ac:dyDescent="0.25">
      <c r="A9" s="1" t="s">
        <v>63</v>
      </c>
      <c r="B9" s="1" t="s">
        <v>64</v>
      </c>
      <c r="C9" s="1"/>
      <c r="D9" s="22">
        <v>8640</v>
      </c>
      <c r="E9" s="1"/>
      <c r="F9" s="22">
        <v>7710</v>
      </c>
      <c r="G9" s="1"/>
      <c r="H9" s="11">
        <v>9000</v>
      </c>
      <c r="I9" s="11">
        <v>9000</v>
      </c>
    </row>
    <row r="10" spans="1:9" ht="15" x14ac:dyDescent="0.25">
      <c r="A10" s="1" t="s">
        <v>65</v>
      </c>
      <c r="B10" s="1" t="s">
        <v>66</v>
      </c>
      <c r="C10" s="1"/>
      <c r="D10" s="12">
        <v>8141</v>
      </c>
      <c r="E10" s="1"/>
      <c r="F10" s="12">
        <v>8732</v>
      </c>
      <c r="G10" s="1"/>
      <c r="H10" s="11">
        <v>10000</v>
      </c>
      <c r="I10" s="11">
        <v>9000</v>
      </c>
    </row>
    <row r="11" spans="1:9" ht="25.5" x14ac:dyDescent="0.25">
      <c r="A11" s="1" t="s">
        <v>67</v>
      </c>
      <c r="B11" s="1" t="s">
        <v>68</v>
      </c>
      <c r="C11" s="1"/>
      <c r="D11" s="12">
        <v>13637</v>
      </c>
      <c r="E11" s="1"/>
      <c r="F11" s="12">
        <v>14242</v>
      </c>
      <c r="G11" s="1"/>
      <c r="H11" s="11">
        <v>17000</v>
      </c>
      <c r="I11" s="11">
        <v>17000</v>
      </c>
    </row>
    <row r="12" spans="1:9" ht="15" x14ac:dyDescent="0.25">
      <c r="A12" s="1" t="s">
        <v>69</v>
      </c>
      <c r="B12" s="1" t="s">
        <v>70</v>
      </c>
      <c r="C12" s="1"/>
      <c r="D12" s="12">
        <v>9565</v>
      </c>
      <c r="E12" s="1"/>
      <c r="F12" s="12">
        <v>10037.75</v>
      </c>
      <c r="G12" s="1"/>
      <c r="H12" s="11">
        <v>13000</v>
      </c>
      <c r="I12" s="11">
        <v>13000</v>
      </c>
    </row>
    <row r="13" spans="1:9" ht="25.5" x14ac:dyDescent="0.25">
      <c r="A13" s="1" t="s">
        <v>71</v>
      </c>
      <c r="B13" s="1" t="s">
        <v>72</v>
      </c>
      <c r="C13" s="1"/>
      <c r="D13" s="12">
        <v>2082</v>
      </c>
      <c r="E13" s="1"/>
      <c r="F13" s="12">
        <v>1753.67</v>
      </c>
      <c r="G13" s="1"/>
      <c r="H13" s="11">
        <v>4000</v>
      </c>
      <c r="I13" s="11">
        <v>3000</v>
      </c>
    </row>
    <row r="14" spans="1:9" ht="15" x14ac:dyDescent="0.25">
      <c r="A14" s="1" t="s">
        <v>73</v>
      </c>
      <c r="B14" s="1" t="s">
        <v>74</v>
      </c>
      <c r="C14" s="1"/>
      <c r="D14" s="12">
        <v>3539</v>
      </c>
      <c r="E14" s="1"/>
      <c r="F14" s="11">
        <v>1782</v>
      </c>
      <c r="G14" s="1"/>
      <c r="H14" s="11">
        <v>4000</v>
      </c>
      <c r="I14" s="11">
        <v>4000</v>
      </c>
    </row>
    <row r="15" spans="1:9" ht="15" x14ac:dyDescent="0.25">
      <c r="A15" s="1" t="s">
        <v>75</v>
      </c>
      <c r="B15" s="1" t="s">
        <v>76</v>
      </c>
      <c r="C15" s="1"/>
      <c r="D15" s="12">
        <v>2448</v>
      </c>
      <c r="E15" s="1"/>
      <c r="F15" s="11">
        <v>1546</v>
      </c>
      <c r="G15" s="1"/>
      <c r="H15" s="11">
        <v>3000</v>
      </c>
      <c r="I15" s="11">
        <v>3000</v>
      </c>
    </row>
    <row r="16" spans="1:9" ht="25.5" x14ac:dyDescent="0.25">
      <c r="A16" s="1" t="s">
        <v>77</v>
      </c>
      <c r="B16" s="1" t="s">
        <v>78</v>
      </c>
      <c r="C16" s="1"/>
      <c r="D16" s="11">
        <v>283</v>
      </c>
      <c r="E16" s="1"/>
      <c r="F16" s="11">
        <v>170</v>
      </c>
      <c r="G16" s="1"/>
      <c r="H16" s="11">
        <v>375</v>
      </c>
      <c r="I16" s="11">
        <v>375</v>
      </c>
    </row>
    <row r="17" spans="1:9" ht="15" x14ac:dyDescent="0.25">
      <c r="A17" s="1" t="s">
        <v>79</v>
      </c>
      <c r="B17" s="1" t="s">
        <v>80</v>
      </c>
      <c r="C17" s="1"/>
      <c r="D17" s="12">
        <v>4121</v>
      </c>
      <c r="E17" s="1"/>
      <c r="F17" s="12">
        <v>6187</v>
      </c>
      <c r="G17" s="1"/>
      <c r="H17" s="11">
        <v>7000</v>
      </c>
      <c r="I17" s="11">
        <v>7000</v>
      </c>
    </row>
    <row r="18" spans="1:9" ht="15" x14ac:dyDescent="0.25">
      <c r="A18" s="1" t="s">
        <v>81</v>
      </c>
      <c r="B18" s="1" t="s">
        <v>82</v>
      </c>
      <c r="C18" s="1"/>
      <c r="D18" s="12">
        <v>5378</v>
      </c>
      <c r="E18" s="1"/>
      <c r="F18" s="12">
        <v>7003</v>
      </c>
      <c r="G18" s="1"/>
      <c r="H18" s="11">
        <v>6000</v>
      </c>
      <c r="I18" s="11">
        <v>6000</v>
      </c>
    </row>
    <row r="19" spans="1:9" ht="25.5" x14ac:dyDescent="0.25">
      <c r="A19" s="1" t="s">
        <v>83</v>
      </c>
      <c r="B19" s="1" t="s">
        <v>84</v>
      </c>
      <c r="C19" s="1"/>
      <c r="D19" s="12">
        <v>180</v>
      </c>
      <c r="E19" s="1"/>
      <c r="F19" s="11">
        <v>0</v>
      </c>
      <c r="G19" s="1"/>
      <c r="H19" s="11">
        <v>200</v>
      </c>
      <c r="I19" s="11">
        <v>200</v>
      </c>
    </row>
    <row r="20" spans="1:9" ht="15" x14ac:dyDescent="0.25">
      <c r="A20" s="1" t="s">
        <v>85</v>
      </c>
      <c r="B20" s="1" t="s">
        <v>86</v>
      </c>
      <c r="C20" s="1"/>
      <c r="D20" s="12">
        <v>1776</v>
      </c>
      <c r="E20" s="1"/>
      <c r="F20" s="11">
        <f>695+906</f>
        <v>1601</v>
      </c>
      <c r="G20" s="1"/>
      <c r="H20" s="11">
        <v>2000</v>
      </c>
      <c r="I20" s="11">
        <v>1000</v>
      </c>
    </row>
    <row r="21" spans="1:9" ht="15.75" thickBot="1" x14ac:dyDescent="0.3">
      <c r="A21" s="1" t="s">
        <v>85</v>
      </c>
      <c r="B21" s="1" t="s">
        <v>49</v>
      </c>
      <c r="C21" s="1"/>
      <c r="D21" s="13">
        <v>158</v>
      </c>
      <c r="E21" s="1"/>
      <c r="F21" s="13">
        <v>139</v>
      </c>
      <c r="G21" s="1"/>
      <c r="H21" s="13">
        <v>2000</v>
      </c>
      <c r="I21" s="13">
        <v>1000</v>
      </c>
    </row>
    <row r="22" spans="1:9" ht="26.25" thickBot="1" x14ac:dyDescent="0.3">
      <c r="A22" s="1"/>
      <c r="B22" s="7" t="s">
        <v>87</v>
      </c>
      <c r="C22" s="1"/>
      <c r="D22" s="14">
        <f>SUM(D9:D21)</f>
        <v>59948</v>
      </c>
      <c r="E22" s="1"/>
      <c r="F22" s="14">
        <f>SUM(F9:F21)</f>
        <v>60903.42</v>
      </c>
      <c r="G22" s="1"/>
      <c r="H22" s="14">
        <f>SUM(H9:H21)</f>
        <v>77575</v>
      </c>
      <c r="I22" s="14">
        <f>SUM(I9:I21)</f>
        <v>73575</v>
      </c>
    </row>
    <row r="23" spans="1:9" ht="15" x14ac:dyDescent="0.25">
      <c r="A23" s="1"/>
      <c r="B23" s="1"/>
      <c r="C23" s="1"/>
      <c r="D23" s="8"/>
      <c r="E23" s="1"/>
      <c r="F23" s="8"/>
      <c r="G23" s="1"/>
      <c r="H23" s="8"/>
      <c r="I23" s="8"/>
    </row>
    <row r="24" spans="1:9" ht="15" x14ac:dyDescent="0.25">
      <c r="A24" s="1"/>
      <c r="B24" s="7" t="s">
        <v>88</v>
      </c>
      <c r="C24" s="1"/>
      <c r="D24" s="1"/>
      <c r="E24" s="1"/>
      <c r="F24" s="1"/>
      <c r="G24" s="1"/>
      <c r="H24" s="1"/>
      <c r="I24" s="1"/>
    </row>
    <row r="25" spans="1:9" ht="25.5" x14ac:dyDescent="0.25">
      <c r="A25" s="1" t="s">
        <v>89</v>
      </c>
      <c r="B25" s="1" t="s">
        <v>90</v>
      </c>
      <c r="C25" s="1"/>
      <c r="D25" s="12">
        <v>1107</v>
      </c>
      <c r="E25" s="1"/>
      <c r="F25" s="12">
        <v>612</v>
      </c>
      <c r="G25" s="1"/>
      <c r="H25" s="11">
        <v>2500</v>
      </c>
      <c r="I25" s="11">
        <v>1000</v>
      </c>
    </row>
    <row r="26" spans="1:9" ht="15" x14ac:dyDescent="0.25">
      <c r="A26" s="1" t="s">
        <v>91</v>
      </c>
      <c r="B26" s="1" t="s">
        <v>92</v>
      </c>
      <c r="C26" s="1"/>
      <c r="D26" s="11">
        <v>333</v>
      </c>
      <c r="E26" s="1"/>
      <c r="F26" s="12">
        <v>0</v>
      </c>
      <c r="G26" s="1"/>
      <c r="H26" s="11">
        <v>1000</v>
      </c>
      <c r="I26" s="11">
        <v>1000</v>
      </c>
    </row>
    <row r="27" spans="1:9" ht="15" x14ac:dyDescent="0.25">
      <c r="A27" s="1" t="s">
        <v>93</v>
      </c>
      <c r="B27" s="1" t="s">
        <v>94</v>
      </c>
      <c r="C27" s="1"/>
      <c r="D27" s="11">
        <v>231</v>
      </c>
      <c r="E27" s="1"/>
      <c r="F27" s="11">
        <v>573</v>
      </c>
      <c r="G27" s="1"/>
      <c r="H27" s="11">
        <v>250</v>
      </c>
      <c r="I27" s="11">
        <v>250</v>
      </c>
    </row>
    <row r="28" spans="1:9" ht="38.25" x14ac:dyDescent="0.25">
      <c r="A28" s="1" t="s">
        <v>95</v>
      </c>
      <c r="B28" s="1" t="s">
        <v>96</v>
      </c>
      <c r="C28" s="1"/>
      <c r="D28" s="11">
        <v>746</v>
      </c>
      <c r="E28" s="1"/>
      <c r="F28" s="12">
        <v>777</v>
      </c>
      <c r="G28" s="1"/>
      <c r="H28" s="11">
        <v>2500</v>
      </c>
      <c r="I28" s="11">
        <v>2500</v>
      </c>
    </row>
    <row r="29" spans="1:9" ht="15" x14ac:dyDescent="0.25">
      <c r="A29" s="1" t="s">
        <v>97</v>
      </c>
      <c r="B29" s="1" t="s">
        <v>98</v>
      </c>
      <c r="C29" s="1"/>
      <c r="D29" s="12">
        <v>1756</v>
      </c>
      <c r="E29" s="1"/>
      <c r="F29" s="12">
        <v>1206.76</v>
      </c>
      <c r="G29" s="1"/>
      <c r="H29" s="11">
        <v>2000</v>
      </c>
      <c r="I29" s="11">
        <v>2000</v>
      </c>
    </row>
    <row r="30" spans="1:9" ht="15.75" thickBot="1" x14ac:dyDescent="0.3">
      <c r="A30" s="1" t="s">
        <v>99</v>
      </c>
      <c r="B30" s="1" t="s">
        <v>49</v>
      </c>
      <c r="C30" s="1"/>
      <c r="D30" s="13">
        <v>108</v>
      </c>
      <c r="E30" s="1"/>
      <c r="F30" s="15">
        <v>100</v>
      </c>
      <c r="G30" s="1"/>
      <c r="H30" s="13">
        <v>2000</v>
      </c>
      <c r="I30" s="13">
        <v>2000</v>
      </c>
    </row>
    <row r="31" spans="1:9" ht="15.75" thickBot="1" x14ac:dyDescent="0.3">
      <c r="A31" s="1"/>
      <c r="B31" s="7" t="s">
        <v>100</v>
      </c>
      <c r="C31" s="1"/>
      <c r="D31" s="14">
        <f>SUM(D25:D30)</f>
        <v>4281</v>
      </c>
      <c r="E31" s="1"/>
      <c r="F31" s="14">
        <f>SUM(F25:F30)</f>
        <v>3268.76</v>
      </c>
      <c r="G31" s="1"/>
      <c r="H31" s="14">
        <f>SUM(H25:H30)</f>
        <v>10250</v>
      </c>
      <c r="I31" s="14">
        <f>SUM(I25:I30)</f>
        <v>8750</v>
      </c>
    </row>
    <row r="32" spans="1:9" ht="15" x14ac:dyDescent="0.25">
      <c r="A32" s="1"/>
      <c r="B32" s="1"/>
      <c r="C32" s="1"/>
      <c r="D32" s="8"/>
      <c r="E32" s="1"/>
      <c r="F32" s="8"/>
      <c r="G32" s="1"/>
      <c r="H32" s="8"/>
      <c r="I32" s="8"/>
    </row>
    <row r="33" spans="1:9" ht="25.5" x14ac:dyDescent="0.25">
      <c r="A33" s="1"/>
      <c r="B33" s="7" t="s">
        <v>101</v>
      </c>
      <c r="C33" s="1"/>
      <c r="D33" s="1"/>
      <c r="E33" s="1"/>
      <c r="F33" s="1"/>
      <c r="G33" s="1"/>
      <c r="H33" s="1"/>
      <c r="I33" s="1"/>
    </row>
    <row r="34" spans="1:9" ht="15" x14ac:dyDescent="0.25">
      <c r="A34" s="1" t="s">
        <v>102</v>
      </c>
      <c r="B34" s="1" t="s">
        <v>103</v>
      </c>
      <c r="C34" s="1"/>
      <c r="D34" s="12">
        <v>2354</v>
      </c>
      <c r="E34" s="1"/>
      <c r="F34" s="12">
        <v>2626</v>
      </c>
      <c r="G34" s="1"/>
      <c r="H34" s="11">
        <v>2500</v>
      </c>
      <c r="I34" s="11">
        <v>2500</v>
      </c>
    </row>
    <row r="35" spans="1:9" ht="15" x14ac:dyDescent="0.25">
      <c r="A35" s="1" t="s">
        <v>104</v>
      </c>
      <c r="B35" s="1" t="s">
        <v>105</v>
      </c>
      <c r="C35" s="1"/>
      <c r="D35" s="12">
        <v>1215</v>
      </c>
      <c r="E35" s="1"/>
      <c r="F35" s="12">
        <v>2460</v>
      </c>
      <c r="G35" s="1"/>
      <c r="H35" s="11">
        <v>4500</v>
      </c>
      <c r="I35" s="11">
        <v>2500</v>
      </c>
    </row>
    <row r="36" spans="1:9" ht="25.5" x14ac:dyDescent="0.25">
      <c r="A36" s="1" t="s">
        <v>106</v>
      </c>
      <c r="B36" s="1" t="s">
        <v>107</v>
      </c>
      <c r="C36" s="1"/>
      <c r="D36" s="12">
        <v>20551</v>
      </c>
      <c r="E36" s="1"/>
      <c r="F36" s="12">
        <v>16251</v>
      </c>
      <c r="G36" s="1"/>
      <c r="H36" s="11">
        <v>19800</v>
      </c>
      <c r="I36" s="11">
        <v>19800</v>
      </c>
    </row>
    <row r="37" spans="1:9" ht="15.75" thickBot="1" x14ac:dyDescent="0.3">
      <c r="A37" s="1" t="s">
        <v>108</v>
      </c>
      <c r="B37" s="1" t="s">
        <v>109</v>
      </c>
      <c r="C37" s="1"/>
      <c r="D37" s="15">
        <v>2900</v>
      </c>
      <c r="E37" s="1"/>
      <c r="F37" s="15">
        <v>4896</v>
      </c>
      <c r="G37" s="1"/>
      <c r="H37" s="13">
        <v>3000</v>
      </c>
      <c r="I37" s="13">
        <v>3000</v>
      </c>
    </row>
    <row r="38" spans="1:9" ht="26.25" thickBot="1" x14ac:dyDescent="0.3">
      <c r="A38" s="1"/>
      <c r="B38" s="7" t="s">
        <v>110</v>
      </c>
      <c r="C38" s="1"/>
      <c r="D38" s="14">
        <f>SUM(D34:D37)</f>
        <v>27020</v>
      </c>
      <c r="E38" s="1"/>
      <c r="F38" s="14">
        <f>SUM(F34:F37)</f>
        <v>26233</v>
      </c>
      <c r="G38" s="1"/>
      <c r="H38" s="14">
        <f>SUM(H34:H37)</f>
        <v>29800</v>
      </c>
      <c r="I38" s="14">
        <f>SUM(I34:I37)</f>
        <v>27800</v>
      </c>
    </row>
    <row r="39" spans="1:9" ht="15" x14ac:dyDescent="0.25">
      <c r="A39" s="1"/>
      <c r="B39" s="1"/>
      <c r="C39" s="1"/>
      <c r="D39" s="8"/>
      <c r="E39" s="1"/>
      <c r="F39" s="8"/>
      <c r="G39" s="1"/>
      <c r="H39" s="8"/>
      <c r="I39" s="8"/>
    </row>
    <row r="40" spans="1:9" ht="15" x14ac:dyDescent="0.25">
      <c r="A40" s="1"/>
      <c r="B40" s="7" t="s">
        <v>111</v>
      </c>
      <c r="C40" s="1"/>
      <c r="D40" s="1"/>
      <c r="E40" s="1"/>
      <c r="F40" s="1"/>
      <c r="G40" s="1"/>
      <c r="H40" s="1"/>
      <c r="I40" s="1"/>
    </row>
    <row r="41" spans="1:9" ht="15" x14ac:dyDescent="0.25">
      <c r="A41" s="1" t="s">
        <v>112</v>
      </c>
      <c r="B41" s="1" t="s">
        <v>113</v>
      </c>
      <c r="C41" s="1"/>
      <c r="D41" s="12">
        <v>1594</v>
      </c>
      <c r="E41" s="1"/>
      <c r="F41" s="12">
        <v>1755</v>
      </c>
      <c r="G41" s="1"/>
      <c r="H41" s="11">
        <v>2800</v>
      </c>
      <c r="I41" s="11">
        <v>2800</v>
      </c>
    </row>
    <row r="42" spans="1:9" ht="15" x14ac:dyDescent="0.25">
      <c r="A42" s="1" t="s">
        <v>114</v>
      </c>
      <c r="B42" s="1" t="s">
        <v>115</v>
      </c>
      <c r="C42" s="1"/>
      <c r="D42" s="12">
        <v>8236</v>
      </c>
      <c r="E42" s="1"/>
      <c r="F42" s="12">
        <f>1752+521</f>
        <v>2273</v>
      </c>
      <c r="G42" s="1"/>
      <c r="H42" s="11">
        <v>10000</v>
      </c>
      <c r="I42" s="11">
        <v>10000</v>
      </c>
    </row>
    <row r="43" spans="1:9" ht="15" x14ac:dyDescent="0.25">
      <c r="A43" s="1" t="s">
        <v>116</v>
      </c>
      <c r="B43" s="1" t="s">
        <v>117</v>
      </c>
      <c r="C43" s="1"/>
      <c r="D43" s="12">
        <v>6799</v>
      </c>
      <c r="E43" s="1"/>
      <c r="F43" s="12">
        <v>5913</v>
      </c>
      <c r="G43" s="1"/>
      <c r="H43" s="11">
        <v>7000</v>
      </c>
      <c r="I43" s="11">
        <v>7000</v>
      </c>
    </row>
    <row r="44" spans="1:9" ht="15.75" thickBot="1" x14ac:dyDescent="0.3">
      <c r="A44" s="1" t="s">
        <v>118</v>
      </c>
      <c r="B44" s="1" t="s">
        <v>119</v>
      </c>
      <c r="C44" s="1"/>
      <c r="D44" s="15">
        <v>3163</v>
      </c>
      <c r="E44" s="1"/>
      <c r="F44" s="15">
        <v>4522</v>
      </c>
      <c r="G44" s="1"/>
      <c r="H44" s="13">
        <v>5000</v>
      </c>
      <c r="I44" s="13">
        <v>5000</v>
      </c>
    </row>
    <row r="45" spans="1:9" ht="15.75" thickBot="1" x14ac:dyDescent="0.3">
      <c r="A45" s="1"/>
      <c r="B45" s="7" t="s">
        <v>120</v>
      </c>
      <c r="C45" s="1"/>
      <c r="D45" s="14">
        <f>SUM(D41:D44)</f>
        <v>19792</v>
      </c>
      <c r="E45" s="1"/>
      <c r="F45" s="14">
        <f>SUM(F41:F44)</f>
        <v>14463</v>
      </c>
      <c r="G45" s="1"/>
      <c r="H45" s="14">
        <f>SUM(H41:H44)</f>
        <v>24800</v>
      </c>
      <c r="I45" s="14">
        <f>SUM(I41:I44)</f>
        <v>24800</v>
      </c>
    </row>
    <row r="46" spans="1:9" ht="15" x14ac:dyDescent="0.25">
      <c r="A46" s="1"/>
      <c r="B46" s="1"/>
      <c r="C46" s="1"/>
      <c r="D46" s="8"/>
      <c r="E46" s="1"/>
      <c r="F46" s="8"/>
      <c r="G46" s="1"/>
      <c r="H46" s="8"/>
      <c r="I46" s="8"/>
    </row>
    <row r="47" spans="1:9" ht="15" x14ac:dyDescent="0.25">
      <c r="A47" s="1"/>
      <c r="B47" s="7" t="s">
        <v>121</v>
      </c>
      <c r="C47" s="1"/>
      <c r="D47" s="1"/>
      <c r="E47" s="1"/>
      <c r="F47" s="1"/>
      <c r="G47" s="1"/>
      <c r="H47" s="1"/>
      <c r="I47" s="1"/>
    </row>
    <row r="48" spans="1:9" ht="15" x14ac:dyDescent="0.25">
      <c r="A48" s="1" t="s">
        <v>122</v>
      </c>
      <c r="B48" s="1" t="s">
        <v>123</v>
      </c>
      <c r="C48" s="1"/>
      <c r="D48" s="12">
        <v>2585</v>
      </c>
      <c r="E48" s="1"/>
      <c r="F48" s="12">
        <v>3284</v>
      </c>
      <c r="G48" s="1"/>
      <c r="H48" s="11">
        <v>5000</v>
      </c>
      <c r="I48" s="11">
        <v>5000</v>
      </c>
    </row>
    <row r="49" spans="1:9" ht="15" x14ac:dyDescent="0.25">
      <c r="A49" s="1" t="s">
        <v>124</v>
      </c>
      <c r="B49" s="1" t="s">
        <v>125</v>
      </c>
      <c r="C49" s="1"/>
      <c r="D49" s="11">
        <v>247</v>
      </c>
      <c r="E49" s="1"/>
      <c r="F49" s="11">
        <v>424</v>
      </c>
      <c r="G49" s="1"/>
      <c r="H49" s="11">
        <v>500</v>
      </c>
      <c r="I49" s="11">
        <v>500</v>
      </c>
    </row>
    <row r="50" spans="1:9" ht="15" x14ac:dyDescent="0.25">
      <c r="A50" s="1" t="s">
        <v>126</v>
      </c>
      <c r="B50" s="1" t="s">
        <v>127</v>
      </c>
      <c r="C50" s="1"/>
      <c r="D50" s="11">
        <v>88</v>
      </c>
      <c r="E50" s="1"/>
      <c r="F50" s="12">
        <v>3218</v>
      </c>
      <c r="G50" s="1"/>
      <c r="H50" s="11">
        <v>4500</v>
      </c>
      <c r="I50" s="11">
        <v>4500</v>
      </c>
    </row>
    <row r="51" spans="1:9" ht="15.75" thickBot="1" x14ac:dyDescent="0.3">
      <c r="A51" s="1" t="s">
        <v>128</v>
      </c>
      <c r="B51" s="1" t="s">
        <v>129</v>
      </c>
      <c r="C51" s="1"/>
      <c r="D51" s="13">
        <v>834</v>
      </c>
      <c r="E51" s="1"/>
      <c r="F51" s="15">
        <v>914</v>
      </c>
      <c r="G51" s="1"/>
      <c r="H51" s="13">
        <v>2000</v>
      </c>
      <c r="I51" s="13">
        <v>2000</v>
      </c>
    </row>
    <row r="52" spans="1:9" ht="26.25" thickBot="1" x14ac:dyDescent="0.3">
      <c r="A52" s="1"/>
      <c r="B52" s="7" t="s">
        <v>130</v>
      </c>
      <c r="C52" s="1"/>
      <c r="D52" s="14">
        <f>SUM(D48:D51)</f>
        <v>3754</v>
      </c>
      <c r="E52" s="1"/>
      <c r="F52" s="23">
        <f>SUM(F48:F51)</f>
        <v>7840</v>
      </c>
      <c r="G52" s="1"/>
      <c r="H52" s="14">
        <f>SUM(H48:H51)</f>
        <v>12000</v>
      </c>
      <c r="I52" s="14">
        <f>SUM(I48:I51)</f>
        <v>12000</v>
      </c>
    </row>
    <row r="53" spans="1:9" ht="15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25.5" x14ac:dyDescent="0.25">
      <c r="A54" s="1"/>
      <c r="B54" s="7" t="s">
        <v>131</v>
      </c>
      <c r="C54" s="1"/>
      <c r="D54" s="1"/>
      <c r="E54" s="1"/>
      <c r="F54" s="1"/>
      <c r="G54" s="1"/>
      <c r="H54" s="1"/>
      <c r="I54" s="1"/>
    </row>
    <row r="55" spans="1:9" ht="25.5" x14ac:dyDescent="0.25">
      <c r="A55" s="1" t="s">
        <v>132</v>
      </c>
      <c r="B55" s="1" t="s">
        <v>133</v>
      </c>
      <c r="C55" s="1"/>
      <c r="D55" s="22">
        <v>40</v>
      </c>
      <c r="E55" s="1"/>
      <c r="F55" s="22">
        <v>286</v>
      </c>
      <c r="G55" s="1"/>
      <c r="H55" s="11">
        <v>250</v>
      </c>
      <c r="I55" s="11">
        <v>250</v>
      </c>
    </row>
    <row r="56" spans="1:9" ht="15" x14ac:dyDescent="0.25">
      <c r="A56" s="1" t="s">
        <v>134</v>
      </c>
      <c r="B56" s="1" t="s">
        <v>135</v>
      </c>
      <c r="C56" s="1"/>
      <c r="D56" s="12">
        <v>1162</v>
      </c>
      <c r="E56" s="1"/>
      <c r="F56" s="12">
        <v>1708</v>
      </c>
      <c r="G56" s="1"/>
      <c r="H56" s="11">
        <v>1500</v>
      </c>
      <c r="I56" s="11">
        <v>1500</v>
      </c>
    </row>
    <row r="57" spans="1:9" ht="15" x14ac:dyDescent="0.25">
      <c r="A57" s="1" t="s">
        <v>136</v>
      </c>
      <c r="B57" s="1" t="s">
        <v>137</v>
      </c>
      <c r="C57" s="1"/>
      <c r="D57" s="11">
        <v>350</v>
      </c>
      <c r="E57" s="1"/>
      <c r="F57" s="11">
        <v>655</v>
      </c>
      <c r="G57" s="1"/>
      <c r="H57" s="11">
        <v>1500</v>
      </c>
      <c r="I57" s="11">
        <v>600</v>
      </c>
    </row>
    <row r="58" spans="1:9" ht="15" x14ac:dyDescent="0.25">
      <c r="A58" s="1" t="s">
        <v>138</v>
      </c>
      <c r="B58" s="1" t="s">
        <v>139</v>
      </c>
      <c r="C58" s="1"/>
      <c r="D58" s="12">
        <v>1102</v>
      </c>
      <c r="E58" s="1"/>
      <c r="F58" s="12">
        <v>250</v>
      </c>
      <c r="G58" s="1"/>
      <c r="H58" s="11">
        <v>1500</v>
      </c>
      <c r="I58" s="11">
        <v>500</v>
      </c>
    </row>
    <row r="59" spans="1:9" ht="15" x14ac:dyDescent="0.25">
      <c r="A59" s="1" t="s">
        <v>140</v>
      </c>
      <c r="B59" s="1" t="s">
        <v>141</v>
      </c>
      <c r="C59" s="1"/>
      <c r="D59" s="11">
        <v>139</v>
      </c>
      <c r="E59" s="1"/>
      <c r="F59" s="11">
        <v>142</v>
      </c>
      <c r="G59" s="1"/>
      <c r="H59" s="11">
        <v>200</v>
      </c>
      <c r="I59" s="11">
        <v>150</v>
      </c>
    </row>
    <row r="60" spans="1:9" ht="15.75" thickBot="1" x14ac:dyDescent="0.3">
      <c r="A60" s="1"/>
      <c r="B60" s="1" t="s">
        <v>49</v>
      </c>
      <c r="C60" s="1"/>
      <c r="D60" s="13">
        <v>935</v>
      </c>
      <c r="E60" s="1"/>
      <c r="F60" s="15">
        <v>1031</v>
      </c>
      <c r="G60" s="1"/>
      <c r="H60" s="13">
        <v>1000</v>
      </c>
      <c r="I60" s="13">
        <v>1000</v>
      </c>
    </row>
    <row r="61" spans="1:9" ht="39" thickBot="1" x14ac:dyDescent="0.3">
      <c r="A61" s="1"/>
      <c r="B61" s="7" t="s">
        <v>142</v>
      </c>
      <c r="C61" s="1"/>
      <c r="D61" s="14">
        <v>3728</v>
      </c>
      <c r="E61" s="1"/>
      <c r="F61" s="14">
        <f>SUM(F55:F60)</f>
        <v>4072</v>
      </c>
      <c r="G61" s="1"/>
      <c r="H61" s="14">
        <f>SUM(H55:H60)</f>
        <v>5950</v>
      </c>
      <c r="I61" s="14">
        <f>SUM(I55:I60)</f>
        <v>4000</v>
      </c>
    </row>
    <row r="62" spans="1:9" ht="15" x14ac:dyDescent="0.25">
      <c r="A62" s="1"/>
      <c r="B62" s="1"/>
      <c r="C62" s="1"/>
      <c r="D62" s="8"/>
      <c r="E62" s="1"/>
      <c r="F62" s="8"/>
      <c r="G62" s="1"/>
      <c r="H62" s="8"/>
      <c r="I62" s="8"/>
    </row>
    <row r="63" spans="1:9" ht="1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25.5" x14ac:dyDescent="0.25">
      <c r="A64" s="1"/>
      <c r="B64" s="7" t="s">
        <v>143</v>
      </c>
      <c r="C64" s="1"/>
      <c r="D64" s="1"/>
      <c r="E64" s="1"/>
      <c r="F64" s="1"/>
      <c r="G64" s="1"/>
      <c r="H64" s="1"/>
      <c r="I64" s="1"/>
    </row>
    <row r="65" spans="1:9" ht="15" x14ac:dyDescent="0.25">
      <c r="A65" s="1"/>
      <c r="B65" s="1" t="s">
        <v>144</v>
      </c>
      <c r="C65" s="1"/>
      <c r="D65" s="12">
        <v>19419</v>
      </c>
      <c r="E65" s="1"/>
      <c r="F65" s="11">
        <v>0</v>
      </c>
      <c r="G65" s="1"/>
      <c r="H65" s="11">
        <v>0</v>
      </c>
      <c r="I65" s="11">
        <v>0</v>
      </c>
    </row>
    <row r="66" spans="1:9" ht="15" x14ac:dyDescent="0.25">
      <c r="A66" s="1"/>
      <c r="B66" s="1" t="s">
        <v>145</v>
      </c>
      <c r="C66" s="1"/>
      <c r="D66" s="11">
        <v>0</v>
      </c>
      <c r="E66" s="1"/>
      <c r="F66" s="12">
        <v>0</v>
      </c>
      <c r="G66" s="1"/>
      <c r="H66" s="11">
        <v>0</v>
      </c>
      <c r="I66" s="11">
        <v>0</v>
      </c>
    </row>
    <row r="67" spans="1:9" ht="26.25" thickBot="1" x14ac:dyDescent="0.3">
      <c r="A67" s="1"/>
      <c r="B67" s="1" t="s">
        <v>55</v>
      </c>
      <c r="C67" s="1"/>
      <c r="D67" s="13">
        <v>0</v>
      </c>
      <c r="E67" s="1"/>
      <c r="F67" s="15">
        <v>12000</v>
      </c>
      <c r="G67" s="1"/>
      <c r="H67" s="13">
        <v>15000</v>
      </c>
      <c r="I67" s="13">
        <v>0</v>
      </c>
    </row>
    <row r="68" spans="1:9" ht="39" thickBot="1" x14ac:dyDescent="0.3">
      <c r="A68" s="1"/>
      <c r="B68" s="7" t="s">
        <v>146</v>
      </c>
      <c r="C68" s="1"/>
      <c r="D68" s="14">
        <v>19419</v>
      </c>
      <c r="E68" s="1"/>
      <c r="F68" s="14">
        <f>SUM(F65:F67)</f>
        <v>12000</v>
      </c>
      <c r="G68" s="1"/>
      <c r="H68" s="16">
        <f>SUM(H65:H67)</f>
        <v>15000</v>
      </c>
      <c r="I68" s="16">
        <f>SUM(I65:I67)</f>
        <v>0</v>
      </c>
    </row>
    <row r="69" spans="1:9" ht="15" x14ac:dyDescent="0.25">
      <c r="A69" s="1"/>
      <c r="B69" s="1"/>
      <c r="C69" s="1"/>
      <c r="D69" s="8"/>
      <c r="E69" s="1"/>
      <c r="F69" s="8"/>
      <c r="G69" s="1"/>
      <c r="H69" s="8"/>
      <c r="I69" s="8"/>
    </row>
    <row r="70" spans="1:9" ht="15" x14ac:dyDescent="0.25">
      <c r="A70" s="1"/>
      <c r="B70" s="7" t="s">
        <v>147</v>
      </c>
      <c r="C70" s="1"/>
      <c r="D70" s="12">
        <f>SUM(D68+D61+D52+D45+D38+D31+D22)</f>
        <v>137942</v>
      </c>
      <c r="E70" s="1"/>
      <c r="F70" s="12">
        <f>SUM(F68+F61+F52+F45+F38+F31+F22)</f>
        <v>128780.18</v>
      </c>
      <c r="G70" s="1"/>
      <c r="H70" s="12">
        <f>SUM(H68+H61+H52+H45+H38+H31+H22)</f>
        <v>175375</v>
      </c>
      <c r="I70" s="12">
        <f>SUM(I68+I61+I52+I45+I38+I31+I22)</f>
        <v>150925</v>
      </c>
    </row>
    <row r="71" spans="1:9" ht="15.75" thickBot="1" x14ac:dyDescent="0.3">
      <c r="A71" s="1"/>
      <c r="B71" s="1" t="s">
        <v>56</v>
      </c>
      <c r="C71" s="1"/>
      <c r="D71" s="24">
        <f>SUM(general_fund_revenue!D43)</f>
        <v>138174</v>
      </c>
      <c r="E71" s="18"/>
      <c r="F71" s="24">
        <f>SUM(general_fund_revenue!F43)</f>
        <v>127833</v>
      </c>
      <c r="G71" s="1"/>
      <c r="H71" s="15">
        <f>SUM(general_fund_revenue!H43)</f>
        <v>129030</v>
      </c>
      <c r="I71" s="15">
        <f>SUM(general_fund_revenue!I43)</f>
        <v>130530</v>
      </c>
    </row>
    <row r="72" spans="1:9" ht="26.25" thickBot="1" x14ac:dyDescent="0.3">
      <c r="A72" s="1"/>
      <c r="B72" s="7" t="s">
        <v>148</v>
      </c>
      <c r="C72" s="1"/>
      <c r="D72" s="23">
        <v>352558</v>
      </c>
      <c r="E72" s="1"/>
      <c r="F72" s="23">
        <f>SUM(F71+general_fund_revenue!F44-general_fund_expenses!F70)</f>
        <v>351610.82</v>
      </c>
      <c r="G72" s="22"/>
      <c r="H72" s="23">
        <f>SUM(H71+general_fund_revenue!H44-general_fund_expenses!H70)</f>
        <v>305266</v>
      </c>
      <c r="I72" s="23">
        <f>SUM(I71+general_fund_revenue!I44-general_fund_expenses!I70)</f>
        <v>284871</v>
      </c>
    </row>
    <row r="73" spans="1:9" ht="15" x14ac:dyDescent="0.25">
      <c r="A73" s="1"/>
      <c r="B73" s="1"/>
      <c r="C73" s="1"/>
      <c r="D73" s="8"/>
      <c r="E73" s="1"/>
      <c r="F73" s="8"/>
      <c r="G73" s="1"/>
      <c r="H73" s="8"/>
      <c r="I73" s="8"/>
    </row>
    <row r="74" spans="1:9" ht="15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25.5" x14ac:dyDescent="0.25">
      <c r="A75" s="1"/>
      <c r="B75" s="7" t="s">
        <v>149</v>
      </c>
      <c r="C75" s="1"/>
      <c r="D75" s="12">
        <v>9000</v>
      </c>
      <c r="E75" s="1"/>
      <c r="F75" s="12">
        <v>9000</v>
      </c>
      <c r="G75" s="1"/>
      <c r="H75" s="11">
        <v>9000</v>
      </c>
      <c r="I75" s="11">
        <v>9000</v>
      </c>
    </row>
    <row r="76" spans="1:9" ht="15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5" x14ac:dyDescent="0.25">
      <c r="A77" s="1"/>
      <c r="B77" s="1"/>
      <c r="C77" s="1"/>
      <c r="D77" s="1"/>
      <c r="E77" s="1"/>
      <c r="F77" s="1"/>
      <c r="G77" s="1"/>
      <c r="H77" s="1"/>
      <c r="I77" s="1"/>
    </row>
  </sheetData>
  <mergeCells count="4">
    <mergeCell ref="B1:H1"/>
    <mergeCell ref="B2:H2"/>
    <mergeCell ref="B3:H3"/>
    <mergeCell ref="B4:H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9"/>
  <sheetViews>
    <sheetView workbookViewId="0"/>
  </sheetViews>
  <sheetFormatPr defaultRowHeight="14.1" x14ac:dyDescent="0.25"/>
  <cols>
    <col min="1" max="1" width="8.125" style="3" customWidth="1"/>
    <col min="2" max="2" width="13.375" style="3" customWidth="1"/>
    <col min="3" max="3" width="3.25" style="3" customWidth="1"/>
    <col min="4" max="4" width="8.125" style="3" customWidth="1"/>
    <col min="5" max="5" width="3.625" style="3" customWidth="1"/>
    <col min="6" max="6" width="10.25" style="3" customWidth="1"/>
    <col min="7" max="7" width="3.625" style="3" customWidth="1"/>
    <col min="8" max="8" width="9.375" style="3" customWidth="1"/>
    <col min="9" max="9" width="13.875" style="3" customWidth="1"/>
    <col min="10" max="1023" width="8.125" style="3" customWidth="1"/>
    <col min="1024" max="1024" width="8.125" customWidth="1"/>
    <col min="1025" max="1025" width="9" customWidth="1"/>
  </cols>
  <sheetData>
    <row r="1" spans="1:9" ht="15" customHeight="1" x14ac:dyDescent="0.25">
      <c r="A1" s="1"/>
      <c r="B1" s="20" t="s">
        <v>0</v>
      </c>
      <c r="C1" s="20"/>
      <c r="D1" s="20"/>
      <c r="E1" s="20"/>
      <c r="F1" s="20"/>
      <c r="G1" s="20"/>
      <c r="H1" s="20"/>
    </row>
    <row r="2" spans="1:9" ht="15" customHeight="1" x14ac:dyDescent="0.25">
      <c r="A2" s="1"/>
      <c r="B2" s="20" t="s">
        <v>150</v>
      </c>
      <c r="C2" s="20"/>
      <c r="D2" s="20"/>
      <c r="E2" s="20"/>
      <c r="F2" s="20"/>
      <c r="G2" s="20"/>
      <c r="H2" s="20"/>
    </row>
    <row r="3" spans="1:9" ht="15" customHeight="1" x14ac:dyDescent="0.25">
      <c r="A3" s="1"/>
      <c r="B3" s="20" t="s">
        <v>2</v>
      </c>
      <c r="C3" s="20"/>
      <c r="D3" s="20"/>
      <c r="E3" s="20"/>
      <c r="F3" s="20"/>
      <c r="G3" s="20"/>
      <c r="H3" s="20"/>
    </row>
    <row r="4" spans="1:9" ht="15.75" customHeight="1" thickBot="1" x14ac:dyDescent="0.3">
      <c r="A4" s="1"/>
      <c r="B4" s="21" t="s">
        <v>3</v>
      </c>
      <c r="C4" s="21"/>
      <c r="D4" s="21"/>
      <c r="E4" s="21"/>
      <c r="F4" s="21"/>
      <c r="G4" s="21"/>
      <c r="H4" s="21"/>
    </row>
    <row r="5" spans="1:9" ht="15" x14ac:dyDescent="0.25">
      <c r="A5" s="1"/>
      <c r="B5" s="8"/>
      <c r="C5" s="8"/>
      <c r="D5" s="8"/>
      <c r="E5" s="8"/>
      <c r="F5" s="8"/>
      <c r="G5" s="8"/>
      <c r="H5" s="8"/>
    </row>
    <row r="6" spans="1:9" ht="15" x14ac:dyDescent="0.25">
      <c r="A6" s="1"/>
      <c r="B6" s="1"/>
      <c r="C6" s="1"/>
      <c r="D6" s="2">
        <v>2012</v>
      </c>
      <c r="E6" s="1"/>
      <c r="F6" s="2">
        <v>2013</v>
      </c>
      <c r="G6" s="1"/>
      <c r="H6" s="2">
        <v>2014</v>
      </c>
      <c r="I6" s="25">
        <v>2015</v>
      </c>
    </row>
    <row r="7" spans="1:9" ht="15.75" thickBot="1" x14ac:dyDescent="0.3">
      <c r="A7" s="1"/>
      <c r="B7" s="1"/>
      <c r="C7" s="1"/>
      <c r="D7" s="4" t="s">
        <v>60</v>
      </c>
      <c r="E7" s="1"/>
      <c r="F7" s="4" t="s">
        <v>60</v>
      </c>
      <c r="G7" s="1"/>
      <c r="H7" s="4" t="s">
        <v>61</v>
      </c>
      <c r="I7" s="26" t="s">
        <v>151</v>
      </c>
    </row>
    <row r="8" spans="1:9" ht="15" x14ac:dyDescent="0.25">
      <c r="A8" s="1"/>
      <c r="B8" s="7" t="s">
        <v>3</v>
      </c>
      <c r="C8" s="1"/>
      <c r="D8" s="8"/>
      <c r="E8" s="1"/>
      <c r="F8" s="8"/>
      <c r="G8" s="1"/>
      <c r="H8" s="8"/>
    </row>
    <row r="9" spans="1:9" ht="25.5" x14ac:dyDescent="0.25">
      <c r="A9" s="1" t="s">
        <v>152</v>
      </c>
      <c r="B9" s="1" t="s">
        <v>153</v>
      </c>
      <c r="C9" s="1"/>
      <c r="D9" s="9">
        <v>74652</v>
      </c>
      <c r="E9" s="10"/>
      <c r="F9" s="9">
        <v>82087</v>
      </c>
      <c r="G9" s="10"/>
      <c r="H9" s="9">
        <v>75000</v>
      </c>
      <c r="I9" s="27">
        <v>78000</v>
      </c>
    </row>
    <row r="10" spans="1:9" ht="25.5" x14ac:dyDescent="0.25">
      <c r="A10" s="1" t="s">
        <v>154</v>
      </c>
      <c r="B10" s="1" t="s">
        <v>155</v>
      </c>
      <c r="C10" s="1"/>
      <c r="D10" s="12">
        <v>3646</v>
      </c>
      <c r="E10" s="1"/>
      <c r="F10" s="12">
        <v>3965</v>
      </c>
      <c r="G10" s="1"/>
      <c r="H10" s="11">
        <v>7000</v>
      </c>
      <c r="I10" s="3">
        <v>6000</v>
      </c>
    </row>
    <row r="11" spans="1:9" ht="25.5" x14ac:dyDescent="0.25">
      <c r="A11" s="1" t="s">
        <v>156</v>
      </c>
      <c r="B11" s="1" t="s">
        <v>51</v>
      </c>
      <c r="C11" s="1"/>
      <c r="D11" s="11">
        <v>0</v>
      </c>
      <c r="E11" s="1"/>
      <c r="F11" s="11">
        <v>0</v>
      </c>
      <c r="G11" s="1"/>
      <c r="H11" s="11">
        <v>0</v>
      </c>
      <c r="I11" s="3">
        <v>0</v>
      </c>
    </row>
    <row r="12" spans="1:9" ht="26.25" thickBot="1" x14ac:dyDescent="0.3">
      <c r="A12" s="1" t="s">
        <v>157</v>
      </c>
      <c r="B12" s="1" t="s">
        <v>158</v>
      </c>
      <c r="C12" s="1"/>
      <c r="D12" s="15">
        <v>2875</v>
      </c>
      <c r="E12" s="1"/>
      <c r="F12" s="15">
        <v>0</v>
      </c>
      <c r="G12" s="1"/>
      <c r="H12" s="13">
        <v>0</v>
      </c>
      <c r="I12" s="28"/>
    </row>
    <row r="13" spans="1:9" ht="15.75" thickBot="1" x14ac:dyDescent="0.3">
      <c r="A13" s="1"/>
      <c r="B13" s="7" t="s">
        <v>56</v>
      </c>
      <c r="C13" s="1"/>
      <c r="D13" s="14">
        <f>SUM(D9:D12)</f>
        <v>81173</v>
      </c>
      <c r="E13" s="1"/>
      <c r="F13" s="14">
        <f>SUM(F9:F12)</f>
        <v>86052</v>
      </c>
      <c r="G13" s="1"/>
      <c r="H13" s="14">
        <v>82000</v>
      </c>
      <c r="I13" s="29">
        <f>SUM(I9:I12)</f>
        <v>84000</v>
      </c>
    </row>
    <row r="14" spans="1:9" ht="15" x14ac:dyDescent="0.25">
      <c r="A14" s="1"/>
      <c r="B14" s="1"/>
      <c r="C14" s="1"/>
      <c r="D14" s="8"/>
      <c r="E14" s="1"/>
      <c r="F14" s="8"/>
      <c r="G14" s="1"/>
      <c r="H14" s="8"/>
    </row>
    <row r="15" spans="1:9" ht="26.25" thickBot="1" x14ac:dyDescent="0.3">
      <c r="A15" s="1"/>
      <c r="B15" s="1" t="s">
        <v>159</v>
      </c>
      <c r="C15" s="1"/>
      <c r="D15" s="13">
        <v>66760</v>
      </c>
      <c r="E15" s="1"/>
      <c r="F15" s="13">
        <f>SUM(Water_fund_expenses!F49)</f>
        <v>70298</v>
      </c>
      <c r="G15" s="1"/>
      <c r="H15" s="13">
        <f>SUM(Water_fund_expenses!G49)</f>
        <v>81105</v>
      </c>
      <c r="I15" s="15">
        <v>80355</v>
      </c>
    </row>
    <row r="16" spans="1:9" ht="26.25" thickBot="1" x14ac:dyDescent="0.3">
      <c r="A16" s="1"/>
      <c r="B16" s="1" t="s">
        <v>160</v>
      </c>
      <c r="C16" s="1"/>
      <c r="D16" s="16">
        <v>15180</v>
      </c>
      <c r="E16" s="1"/>
      <c r="F16" s="16">
        <v>29593</v>
      </c>
      <c r="G16" s="1"/>
      <c r="H16" s="16">
        <v>45347</v>
      </c>
      <c r="I16" s="29">
        <v>46242</v>
      </c>
    </row>
    <row r="17" spans="1:9" ht="26.25" thickBot="1" x14ac:dyDescent="0.3">
      <c r="A17" s="1"/>
      <c r="B17" s="7" t="s">
        <v>161</v>
      </c>
      <c r="C17" s="1"/>
      <c r="D17" s="23">
        <f>SUM(D13-D15+D16)</f>
        <v>29593</v>
      </c>
      <c r="E17" s="22"/>
      <c r="F17" s="23">
        <f>SUM(F13-F15+F16)</f>
        <v>45347</v>
      </c>
      <c r="G17" s="22"/>
      <c r="H17" s="23">
        <f>SUM(H13-H15+H16)</f>
        <v>46242</v>
      </c>
      <c r="I17" s="23">
        <f>SUM(I13-I15+I16)</f>
        <v>49887</v>
      </c>
    </row>
    <row r="18" spans="1:9" ht="15" x14ac:dyDescent="0.25">
      <c r="A18" s="1"/>
      <c r="B18" s="1"/>
      <c r="C18" s="1"/>
      <c r="D18" s="8"/>
      <c r="E18" s="1"/>
      <c r="F18" s="8"/>
      <c r="G18" s="1"/>
      <c r="H18" s="8"/>
    </row>
    <row r="19" spans="1:9" ht="15" x14ac:dyDescent="0.25">
      <c r="A19" s="1"/>
      <c r="B19" s="1"/>
      <c r="C19" s="1"/>
      <c r="D19" s="1"/>
      <c r="E19" s="1"/>
      <c r="F19" s="1"/>
      <c r="G19" s="1"/>
      <c r="H19" s="1"/>
    </row>
  </sheetData>
  <mergeCells count="4">
    <mergeCell ref="B1:H1"/>
    <mergeCell ref="B2:H2"/>
    <mergeCell ref="B3:H3"/>
    <mergeCell ref="B4:H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51"/>
  <sheetViews>
    <sheetView workbookViewId="0"/>
  </sheetViews>
  <sheetFormatPr defaultRowHeight="14.1" x14ac:dyDescent="0.25"/>
  <cols>
    <col min="1" max="1" width="9.75" style="3" customWidth="1"/>
    <col min="2" max="2" width="12.375" style="3" customWidth="1"/>
    <col min="3" max="3" width="2.125" style="3" customWidth="1"/>
    <col min="4" max="4" width="8.125" style="3" customWidth="1"/>
    <col min="5" max="5" width="1.75" style="3" customWidth="1"/>
    <col min="6" max="6" width="8.125" style="3" customWidth="1"/>
    <col min="7" max="7" width="9.125" style="3" customWidth="1"/>
    <col min="8" max="1023" width="8.125" style="3" customWidth="1"/>
    <col min="1024" max="1024" width="8.125" customWidth="1"/>
    <col min="1025" max="1025" width="9" customWidth="1"/>
  </cols>
  <sheetData>
    <row r="1" spans="1:8" ht="15" customHeight="1" x14ac:dyDescent="0.25">
      <c r="A1" s="1"/>
      <c r="B1" s="20" t="s">
        <v>0</v>
      </c>
      <c r="C1" s="20"/>
      <c r="D1" s="20"/>
      <c r="E1" s="20"/>
      <c r="F1" s="20"/>
      <c r="G1" s="20"/>
      <c r="H1" s="1"/>
    </row>
    <row r="2" spans="1:8" ht="15" customHeight="1" x14ac:dyDescent="0.25">
      <c r="A2" s="1"/>
      <c r="B2" s="20" t="s">
        <v>150</v>
      </c>
      <c r="C2" s="20"/>
      <c r="D2" s="20"/>
      <c r="E2" s="20"/>
      <c r="F2" s="20"/>
      <c r="G2" s="20"/>
      <c r="H2" s="1"/>
    </row>
    <row r="3" spans="1:8" ht="15" customHeight="1" x14ac:dyDescent="0.25">
      <c r="A3" s="1"/>
      <c r="B3" s="20" t="s">
        <v>2</v>
      </c>
      <c r="C3" s="20"/>
      <c r="D3" s="20"/>
      <c r="E3" s="20"/>
      <c r="F3" s="20"/>
      <c r="G3" s="20"/>
      <c r="H3" s="1"/>
    </row>
    <row r="4" spans="1:8" ht="15.75" customHeight="1" thickBot="1" x14ac:dyDescent="0.3">
      <c r="A4" s="1"/>
      <c r="B4" s="21" t="s">
        <v>162</v>
      </c>
      <c r="C4" s="21"/>
      <c r="D4" s="21"/>
      <c r="E4" s="21"/>
      <c r="F4" s="21"/>
      <c r="G4" s="21"/>
      <c r="H4" s="1"/>
    </row>
    <row r="5" spans="1:8" ht="15" x14ac:dyDescent="0.25">
      <c r="A5" s="1"/>
      <c r="B5" s="8"/>
      <c r="C5" s="8"/>
      <c r="D5" s="8"/>
      <c r="E5" s="8"/>
      <c r="F5" s="8"/>
      <c r="G5" s="1"/>
    </row>
    <row r="6" spans="1:8" ht="15" x14ac:dyDescent="0.25">
      <c r="A6" s="1"/>
      <c r="B6" s="1"/>
      <c r="C6" s="1"/>
      <c r="D6" s="2">
        <v>2012</v>
      </c>
      <c r="E6" s="1"/>
      <c r="F6" s="2">
        <v>2013</v>
      </c>
      <c r="G6" s="2">
        <v>2014</v>
      </c>
      <c r="H6" s="25">
        <v>2015</v>
      </c>
    </row>
    <row r="7" spans="1:8" ht="15.75" thickBot="1" x14ac:dyDescent="0.3">
      <c r="A7" s="1"/>
      <c r="B7" s="1"/>
      <c r="C7" s="1"/>
      <c r="D7" s="4" t="s">
        <v>60</v>
      </c>
      <c r="E7" s="1"/>
      <c r="F7" s="4" t="s">
        <v>60</v>
      </c>
      <c r="G7" s="4" t="s">
        <v>5</v>
      </c>
      <c r="H7" s="26" t="s">
        <v>6</v>
      </c>
    </row>
    <row r="8" spans="1:8" ht="25.5" x14ac:dyDescent="0.25">
      <c r="A8" s="1"/>
      <c r="B8" s="7" t="s">
        <v>62</v>
      </c>
      <c r="C8" s="1"/>
      <c r="D8" s="8"/>
      <c r="E8" s="1"/>
      <c r="F8" s="8"/>
      <c r="G8" s="1"/>
    </row>
    <row r="9" spans="1:8" ht="15" x14ac:dyDescent="0.25">
      <c r="A9" s="1" t="s">
        <v>163</v>
      </c>
      <c r="B9" s="1" t="s">
        <v>66</v>
      </c>
      <c r="C9" s="1"/>
      <c r="D9" s="22">
        <v>8888</v>
      </c>
      <c r="E9" s="1"/>
      <c r="F9" s="11">
        <v>8731</v>
      </c>
      <c r="G9" s="11">
        <v>10000</v>
      </c>
      <c r="H9" s="11">
        <v>9000</v>
      </c>
    </row>
    <row r="10" spans="1:8" ht="25.5" x14ac:dyDescent="0.25">
      <c r="A10" s="1" t="s">
        <v>164</v>
      </c>
      <c r="B10" s="1" t="s">
        <v>68</v>
      </c>
      <c r="C10" s="1"/>
      <c r="D10" s="12">
        <v>14890</v>
      </c>
      <c r="E10" s="1"/>
      <c r="F10" s="11">
        <v>14242</v>
      </c>
      <c r="G10" s="11">
        <v>16500</v>
      </c>
      <c r="H10" s="11">
        <v>16500</v>
      </c>
    </row>
    <row r="11" spans="1:8" ht="15" x14ac:dyDescent="0.25">
      <c r="A11" s="1" t="s">
        <v>165</v>
      </c>
      <c r="B11" s="1" t="s">
        <v>70</v>
      </c>
      <c r="C11" s="1"/>
      <c r="D11" s="12">
        <v>10411</v>
      </c>
      <c r="E11" s="1"/>
      <c r="F11" s="11">
        <v>10038</v>
      </c>
      <c r="G11" s="11">
        <v>12500</v>
      </c>
      <c r="H11" s="11">
        <v>12500</v>
      </c>
    </row>
    <row r="12" spans="1:8" ht="25.5" x14ac:dyDescent="0.25">
      <c r="A12" s="1" t="s">
        <v>166</v>
      </c>
      <c r="B12" s="1" t="s">
        <v>72</v>
      </c>
      <c r="C12" s="1"/>
      <c r="D12" s="12">
        <v>2082</v>
      </c>
      <c r="E12" s="1"/>
      <c r="F12" s="11">
        <v>1754</v>
      </c>
      <c r="G12" s="11">
        <v>2200</v>
      </c>
      <c r="H12" s="11">
        <v>2200</v>
      </c>
    </row>
    <row r="13" spans="1:8" ht="25.5" x14ac:dyDescent="0.25">
      <c r="A13" s="1" t="s">
        <v>167</v>
      </c>
      <c r="B13" s="1" t="s">
        <v>78</v>
      </c>
      <c r="C13" s="1"/>
      <c r="D13" s="11">
        <v>109</v>
      </c>
      <c r="E13" s="1"/>
      <c r="F13" s="11">
        <v>79</v>
      </c>
      <c r="G13" s="11">
        <v>250</v>
      </c>
      <c r="H13" s="11">
        <v>250</v>
      </c>
    </row>
    <row r="14" spans="1:8" ht="25.5" x14ac:dyDescent="0.25">
      <c r="A14" s="1" t="s">
        <v>168</v>
      </c>
      <c r="B14" s="1" t="s">
        <v>80</v>
      </c>
      <c r="C14" s="1"/>
      <c r="D14" s="12">
        <v>6005</v>
      </c>
      <c r="E14" s="1"/>
      <c r="F14" s="11">
        <v>6187</v>
      </c>
      <c r="G14" s="11">
        <v>6005</v>
      </c>
      <c r="H14" s="11">
        <v>6005</v>
      </c>
    </row>
    <row r="15" spans="1:8" ht="15" x14ac:dyDescent="0.25">
      <c r="A15" s="1" t="s">
        <v>169</v>
      </c>
      <c r="B15" s="1" t="s">
        <v>82</v>
      </c>
      <c r="C15" s="1"/>
      <c r="D15" s="12">
        <v>5378</v>
      </c>
      <c r="E15" s="1"/>
      <c r="F15" s="11">
        <v>5419</v>
      </c>
      <c r="G15" s="11">
        <v>5500</v>
      </c>
      <c r="H15" s="11">
        <v>5500</v>
      </c>
    </row>
    <row r="16" spans="1:8" ht="25.5" x14ac:dyDescent="0.25">
      <c r="A16" s="1" t="s">
        <v>170</v>
      </c>
      <c r="B16" s="1" t="s">
        <v>84</v>
      </c>
      <c r="C16" s="1"/>
      <c r="D16" s="11">
        <v>851</v>
      </c>
      <c r="E16" s="1"/>
      <c r="F16" s="11">
        <v>360</v>
      </c>
      <c r="G16" s="11">
        <v>800</v>
      </c>
      <c r="H16" s="11">
        <v>800</v>
      </c>
    </row>
    <row r="17" spans="1:8" ht="15" x14ac:dyDescent="0.25">
      <c r="A17" s="1" t="s">
        <v>171</v>
      </c>
      <c r="B17" s="1" t="s">
        <v>86</v>
      </c>
      <c r="C17" s="1"/>
      <c r="D17" s="11">
        <v>0</v>
      </c>
      <c r="E17" s="1"/>
      <c r="F17" s="11">
        <v>695</v>
      </c>
      <c r="G17" s="11">
        <v>700</v>
      </c>
      <c r="H17" s="11">
        <v>700</v>
      </c>
    </row>
    <row r="18" spans="1:8" ht="26.25" thickBot="1" x14ac:dyDescent="0.3">
      <c r="A18" s="1" t="s">
        <v>172</v>
      </c>
      <c r="B18" s="1" t="s">
        <v>173</v>
      </c>
      <c r="C18" s="1"/>
      <c r="D18" s="13">
        <v>0</v>
      </c>
      <c r="E18" s="1"/>
      <c r="F18" s="11">
        <v>3327</v>
      </c>
      <c r="G18" s="11">
        <v>500</v>
      </c>
      <c r="H18" s="11">
        <v>500</v>
      </c>
    </row>
    <row r="19" spans="1:8" ht="26.25" thickBot="1" x14ac:dyDescent="0.3">
      <c r="A19" s="1"/>
      <c r="B19" s="1" t="s">
        <v>87</v>
      </c>
      <c r="C19" s="1"/>
      <c r="D19" s="14">
        <v>48615</v>
      </c>
      <c r="E19" s="1"/>
      <c r="F19" s="14">
        <f>SUM(F9:F18)</f>
        <v>50832</v>
      </c>
      <c r="G19" s="14">
        <f>SUM(G9:G18)</f>
        <v>54955</v>
      </c>
      <c r="H19" s="14">
        <f>SUM(H9:H18)</f>
        <v>53955</v>
      </c>
    </row>
    <row r="20" spans="1:8" ht="15" x14ac:dyDescent="0.25">
      <c r="A20" s="1"/>
      <c r="B20" s="1"/>
      <c r="C20" s="1"/>
      <c r="D20" s="8"/>
      <c r="E20" s="1"/>
      <c r="F20" s="1"/>
      <c r="G20" s="1"/>
    </row>
    <row r="21" spans="1:8" ht="15" x14ac:dyDescent="0.25">
      <c r="A21" s="1"/>
      <c r="B21" s="7" t="s">
        <v>88</v>
      </c>
      <c r="C21" s="1"/>
      <c r="D21" s="1"/>
      <c r="E21" s="1"/>
      <c r="F21" s="1"/>
      <c r="G21" s="1"/>
    </row>
    <row r="22" spans="1:8" ht="25.5" x14ac:dyDescent="0.25">
      <c r="A22" s="1" t="s">
        <v>174</v>
      </c>
      <c r="B22" s="1" t="s">
        <v>90</v>
      </c>
      <c r="C22" s="1"/>
      <c r="D22" s="11">
        <v>547</v>
      </c>
      <c r="E22" s="1"/>
      <c r="F22" s="11">
        <v>584</v>
      </c>
      <c r="G22" s="11">
        <v>1000</v>
      </c>
      <c r="H22" s="3">
        <v>600</v>
      </c>
    </row>
    <row r="23" spans="1:8" ht="15" x14ac:dyDescent="0.25">
      <c r="A23" s="1" t="s">
        <v>175</v>
      </c>
      <c r="B23" s="1" t="s">
        <v>94</v>
      </c>
      <c r="C23" s="1"/>
      <c r="D23" s="11">
        <v>81</v>
      </c>
      <c r="E23" s="1"/>
      <c r="F23" s="11">
        <v>0</v>
      </c>
      <c r="G23" s="11">
        <v>250</v>
      </c>
      <c r="H23" s="3">
        <v>200</v>
      </c>
    </row>
    <row r="24" spans="1:8" ht="25.5" x14ac:dyDescent="0.25">
      <c r="A24" s="1" t="s">
        <v>176</v>
      </c>
      <c r="B24" s="1" t="s">
        <v>177</v>
      </c>
      <c r="C24" s="1"/>
      <c r="D24" s="11">
        <v>746</v>
      </c>
      <c r="E24" s="1"/>
      <c r="F24" s="11">
        <v>0</v>
      </c>
      <c r="G24" s="11">
        <v>800</v>
      </c>
      <c r="H24" s="3">
        <v>200</v>
      </c>
    </row>
    <row r="25" spans="1:8" ht="25.5" x14ac:dyDescent="0.25">
      <c r="A25" s="1" t="s">
        <v>178</v>
      </c>
      <c r="B25" s="1" t="s">
        <v>179</v>
      </c>
      <c r="C25" s="1"/>
      <c r="D25" s="11">
        <v>281</v>
      </c>
      <c r="E25" s="1"/>
      <c r="F25" s="11">
        <v>242</v>
      </c>
      <c r="G25" s="11">
        <v>700</v>
      </c>
      <c r="H25" s="3">
        <v>500</v>
      </c>
    </row>
    <row r="26" spans="1:8" ht="15" x14ac:dyDescent="0.25">
      <c r="A26" s="1" t="s">
        <v>172</v>
      </c>
      <c r="B26" s="1" t="s">
        <v>180</v>
      </c>
      <c r="C26" s="1"/>
      <c r="D26" s="11">
        <v>455</v>
      </c>
      <c r="E26" s="1"/>
      <c r="F26" s="11">
        <v>489</v>
      </c>
      <c r="G26" s="11">
        <v>700</v>
      </c>
      <c r="H26" s="3">
        <v>600</v>
      </c>
    </row>
    <row r="27" spans="1:8" ht="15" x14ac:dyDescent="0.25">
      <c r="A27" s="1" t="s">
        <v>181</v>
      </c>
      <c r="B27" s="1" t="s">
        <v>98</v>
      </c>
      <c r="C27" s="1"/>
      <c r="D27" s="12">
        <v>1716</v>
      </c>
      <c r="E27" s="1"/>
      <c r="F27" s="11">
        <v>2084</v>
      </c>
      <c r="G27" s="11">
        <v>1900</v>
      </c>
      <c r="H27" s="3">
        <v>2500</v>
      </c>
    </row>
    <row r="28" spans="1:8" ht="15" x14ac:dyDescent="0.25">
      <c r="A28" s="1" t="s">
        <v>182</v>
      </c>
      <c r="B28" s="1" t="s">
        <v>49</v>
      </c>
      <c r="C28" s="1"/>
      <c r="D28" s="11">
        <v>152</v>
      </c>
      <c r="E28" s="1"/>
      <c r="F28" s="11">
        <v>16</v>
      </c>
      <c r="G28" s="11">
        <v>500</v>
      </c>
      <c r="H28" s="3">
        <v>500</v>
      </c>
    </row>
    <row r="29" spans="1:8" ht="26.25" thickBot="1" x14ac:dyDescent="0.3">
      <c r="A29" s="1" t="s">
        <v>183</v>
      </c>
      <c r="B29" s="1" t="s">
        <v>184</v>
      </c>
      <c r="C29" s="1"/>
      <c r="D29" s="30">
        <v>22</v>
      </c>
      <c r="E29" s="31"/>
      <c r="F29" s="31">
        <v>40</v>
      </c>
      <c r="G29" s="31">
        <v>1500</v>
      </c>
      <c r="H29" s="3">
        <v>1500</v>
      </c>
    </row>
    <row r="30" spans="1:8" ht="15.75" thickBot="1" x14ac:dyDescent="0.3">
      <c r="A30" s="7"/>
      <c r="B30" s="7" t="s">
        <v>100</v>
      </c>
      <c r="C30" s="7"/>
      <c r="D30" s="32">
        <v>3999</v>
      </c>
      <c r="E30" s="7"/>
      <c r="F30" s="32">
        <f>SUM(F22:F29)</f>
        <v>3455</v>
      </c>
      <c r="G30" s="32">
        <f>SUM(G22:G29)</f>
        <v>7350</v>
      </c>
      <c r="H30" s="32">
        <f>SUM(H22:H29)</f>
        <v>6600</v>
      </c>
    </row>
    <row r="31" spans="1:8" ht="25.5" x14ac:dyDescent="0.25">
      <c r="A31" s="1"/>
      <c r="B31" s="7" t="s">
        <v>101</v>
      </c>
      <c r="C31" s="1"/>
      <c r="D31" s="1"/>
      <c r="E31" s="1"/>
      <c r="F31" s="1"/>
      <c r="G31" s="1"/>
    </row>
    <row r="32" spans="1:8" ht="15" x14ac:dyDescent="0.25">
      <c r="A32" s="1" t="s">
        <v>185</v>
      </c>
      <c r="B32" s="1" t="s">
        <v>103</v>
      </c>
      <c r="C32" s="1"/>
      <c r="D32" s="12">
        <v>2300</v>
      </c>
      <c r="E32" s="1"/>
      <c r="F32" s="11">
        <v>2550</v>
      </c>
      <c r="G32" s="11">
        <v>2500</v>
      </c>
      <c r="H32" s="3">
        <v>2500</v>
      </c>
    </row>
    <row r="33" spans="1:8" ht="15" x14ac:dyDescent="0.25">
      <c r="A33" s="1" t="s">
        <v>186</v>
      </c>
      <c r="B33" s="1" t="s">
        <v>105</v>
      </c>
      <c r="C33" s="1"/>
      <c r="D33" s="11">
        <v>285</v>
      </c>
      <c r="E33" s="1"/>
      <c r="F33" s="11">
        <v>0</v>
      </c>
      <c r="G33" s="11">
        <v>500</v>
      </c>
      <c r="H33" s="3">
        <v>500</v>
      </c>
    </row>
    <row r="34" spans="1:8" ht="25.5" x14ac:dyDescent="0.25">
      <c r="A34" s="1" t="s">
        <v>187</v>
      </c>
      <c r="B34" s="1" t="s">
        <v>188</v>
      </c>
      <c r="C34" s="1"/>
      <c r="D34" s="11">
        <v>0</v>
      </c>
      <c r="E34" s="1"/>
      <c r="F34" s="11">
        <v>0</v>
      </c>
      <c r="G34" s="11">
        <v>0</v>
      </c>
      <c r="H34" s="3">
        <v>0</v>
      </c>
    </row>
    <row r="35" spans="1:8" ht="25.5" x14ac:dyDescent="0.25">
      <c r="A35" s="1" t="s">
        <v>189</v>
      </c>
      <c r="B35" s="1" t="s">
        <v>190</v>
      </c>
      <c r="C35" s="1"/>
      <c r="D35" s="12">
        <v>2075</v>
      </c>
      <c r="E35" s="1"/>
      <c r="F35" s="11">
        <v>1396</v>
      </c>
      <c r="G35" s="11">
        <v>2500</v>
      </c>
      <c r="H35" s="3">
        <v>2500</v>
      </c>
    </row>
    <row r="36" spans="1:8" ht="15" x14ac:dyDescent="0.25">
      <c r="A36" s="1" t="s">
        <v>191</v>
      </c>
      <c r="B36" s="1" t="s">
        <v>111</v>
      </c>
      <c r="C36" s="1"/>
      <c r="D36" s="12">
        <v>3687</v>
      </c>
      <c r="E36" s="1"/>
      <c r="F36" s="11">
        <v>2821</v>
      </c>
      <c r="G36" s="11">
        <v>3800</v>
      </c>
      <c r="H36" s="3">
        <v>3000</v>
      </c>
    </row>
    <row r="37" spans="1:8" ht="26.25" thickBot="1" x14ac:dyDescent="0.3">
      <c r="A37" s="1" t="s">
        <v>192</v>
      </c>
      <c r="B37" s="1" t="s">
        <v>109</v>
      </c>
      <c r="C37" s="1"/>
      <c r="D37" s="15">
        <v>1939</v>
      </c>
      <c r="E37" s="1"/>
      <c r="F37" s="11">
        <v>1958</v>
      </c>
      <c r="G37" s="11">
        <v>2500</v>
      </c>
      <c r="H37" s="3">
        <v>2000</v>
      </c>
    </row>
    <row r="38" spans="1:8" ht="39" thickBot="1" x14ac:dyDescent="0.3">
      <c r="A38" s="7"/>
      <c r="B38" s="7" t="s">
        <v>110</v>
      </c>
      <c r="C38" s="7"/>
      <c r="D38" s="32">
        <v>10286</v>
      </c>
      <c r="E38" s="7"/>
      <c r="F38" s="32">
        <f>SUM(F32:F37)</f>
        <v>8725</v>
      </c>
      <c r="G38" s="32">
        <f>SUM(G32:G37)</f>
        <v>11800</v>
      </c>
      <c r="H38" s="32">
        <f>SUM(H32:H37)</f>
        <v>10500</v>
      </c>
    </row>
    <row r="39" spans="1:8" ht="15" x14ac:dyDescent="0.25">
      <c r="A39" s="1"/>
      <c r="B39" s="7" t="s">
        <v>121</v>
      </c>
      <c r="C39" s="1"/>
      <c r="D39" s="1"/>
      <c r="E39" s="1"/>
      <c r="F39" s="1"/>
      <c r="G39" s="1"/>
    </row>
    <row r="40" spans="1:8" ht="38.25" x14ac:dyDescent="0.25">
      <c r="A40" s="1" t="s">
        <v>193</v>
      </c>
      <c r="B40" s="1" t="s">
        <v>194</v>
      </c>
      <c r="C40" s="1"/>
      <c r="D40" s="12">
        <v>2172</v>
      </c>
      <c r="E40" s="1"/>
      <c r="F40" s="11">
        <v>3378</v>
      </c>
      <c r="G40" s="11">
        <v>2500</v>
      </c>
      <c r="H40" s="3">
        <v>3500</v>
      </c>
    </row>
    <row r="41" spans="1:8" ht="25.5" x14ac:dyDescent="0.25">
      <c r="A41" s="1" t="s">
        <v>195</v>
      </c>
      <c r="B41" s="1" t="s">
        <v>196</v>
      </c>
      <c r="C41" s="1"/>
      <c r="D41" s="11">
        <v>671</v>
      </c>
      <c r="E41" s="1"/>
      <c r="F41" s="11">
        <v>3880</v>
      </c>
      <c r="G41" s="11">
        <v>2500</v>
      </c>
      <c r="H41" s="3">
        <v>3800</v>
      </c>
    </row>
    <row r="42" spans="1:8" ht="25.5" x14ac:dyDescent="0.25">
      <c r="A42" s="1" t="s">
        <v>197</v>
      </c>
      <c r="B42" s="1" t="s">
        <v>198</v>
      </c>
      <c r="C42" s="1"/>
      <c r="D42" s="11">
        <v>928</v>
      </c>
      <c r="E42" s="1"/>
      <c r="F42" s="11">
        <v>0</v>
      </c>
      <c r="G42" s="11">
        <v>1000</v>
      </c>
      <c r="H42" s="3">
        <v>1000</v>
      </c>
    </row>
    <row r="43" spans="1:8" ht="15" x14ac:dyDescent="0.25">
      <c r="A43" s="1" t="s">
        <v>178</v>
      </c>
      <c r="B43" s="1" t="s">
        <v>125</v>
      </c>
      <c r="C43" s="1"/>
      <c r="D43" s="11">
        <v>0</v>
      </c>
      <c r="E43" s="1"/>
      <c r="F43" s="11">
        <v>0</v>
      </c>
      <c r="G43" s="11">
        <v>500</v>
      </c>
      <c r="H43" s="3">
        <v>500</v>
      </c>
    </row>
    <row r="44" spans="1:8" ht="15.75" thickBot="1" x14ac:dyDescent="0.3">
      <c r="A44" s="1" t="s">
        <v>199</v>
      </c>
      <c r="B44" s="1" t="s">
        <v>127</v>
      </c>
      <c r="C44" s="1"/>
      <c r="D44" s="13">
        <v>88</v>
      </c>
      <c r="E44" s="1"/>
      <c r="F44" s="11">
        <v>28</v>
      </c>
      <c r="G44" s="11">
        <v>500</v>
      </c>
      <c r="H44" s="3">
        <v>500</v>
      </c>
    </row>
    <row r="45" spans="1:8" ht="27" customHeight="1" thickBot="1" x14ac:dyDescent="0.3">
      <c r="A45" s="7"/>
      <c r="B45" s="7" t="s">
        <v>130</v>
      </c>
      <c r="C45" s="7"/>
      <c r="D45" s="32">
        <v>3859</v>
      </c>
      <c r="E45" s="7"/>
      <c r="F45" s="32">
        <f>SUM(F40:F44)</f>
        <v>7286</v>
      </c>
      <c r="G45" s="32">
        <f>SUM(G40:G44)</f>
        <v>7000</v>
      </c>
      <c r="H45" s="32">
        <f>SUM(H40:H44)</f>
        <v>9300</v>
      </c>
    </row>
    <row r="46" spans="1:8" ht="7.5" customHeight="1" x14ac:dyDescent="0.25">
      <c r="A46" s="1"/>
      <c r="B46" s="1"/>
      <c r="C46" s="1"/>
      <c r="D46" s="8"/>
      <c r="E46" s="1"/>
      <c r="F46" s="1"/>
      <c r="G46" s="1"/>
    </row>
    <row r="47" spans="1:8" ht="21.75" customHeight="1" thickBot="1" x14ac:dyDescent="0.3">
      <c r="A47" s="1"/>
      <c r="B47" s="7" t="s">
        <v>144</v>
      </c>
      <c r="C47" s="1"/>
      <c r="D47" s="13">
        <v>0</v>
      </c>
      <c r="E47" s="1"/>
      <c r="F47" s="13">
        <v>0</v>
      </c>
      <c r="G47" s="13">
        <v>0</v>
      </c>
      <c r="H47" s="28">
        <v>0</v>
      </c>
    </row>
    <row r="48" spans="1:8" ht="15" x14ac:dyDescent="0.25">
      <c r="A48" s="1"/>
      <c r="B48" s="1"/>
      <c r="C48" s="1"/>
      <c r="D48" s="8"/>
      <c r="E48" s="1"/>
      <c r="F48" s="1"/>
      <c r="G48" s="1"/>
    </row>
    <row r="49" spans="1:8" ht="25.5" x14ac:dyDescent="0.25">
      <c r="A49" s="1"/>
      <c r="B49" s="7" t="s">
        <v>147</v>
      </c>
      <c r="C49" s="1"/>
      <c r="D49" s="12">
        <v>66760</v>
      </c>
      <c r="E49" s="1"/>
      <c r="F49" s="12">
        <f>SUM(F45+F38+F30+F19)</f>
        <v>70298</v>
      </c>
      <c r="G49" s="12">
        <f>SUM(G45+G38+G30+G19)</f>
        <v>81105</v>
      </c>
      <c r="H49" s="12">
        <f>SUM(H45+H38+H30+H19)</f>
        <v>80355</v>
      </c>
    </row>
    <row r="50" spans="1:8" ht="15.75" thickBot="1" x14ac:dyDescent="0.3">
      <c r="A50" s="1"/>
      <c r="B50" s="1"/>
      <c r="C50" s="1"/>
      <c r="D50" s="33"/>
      <c r="E50" s="1"/>
      <c r="F50" s="33"/>
      <c r="G50" s="33"/>
      <c r="H50" s="28"/>
    </row>
    <row r="51" spans="1:8" ht="15" x14ac:dyDescent="0.25"/>
  </sheetData>
  <mergeCells count="4">
    <mergeCell ref="B1:G1"/>
    <mergeCell ref="B2:G2"/>
    <mergeCell ref="B3:G3"/>
    <mergeCell ref="B4:G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0"/>
  <sheetViews>
    <sheetView workbookViewId="0"/>
  </sheetViews>
  <sheetFormatPr defaultRowHeight="14.1" x14ac:dyDescent="0.25"/>
  <cols>
    <col min="1" max="1" width="11.125" style="3" customWidth="1"/>
    <col min="2" max="2" width="8.125" style="3" customWidth="1"/>
    <col min="3" max="3" width="11.625" style="3" customWidth="1"/>
    <col min="4" max="4" width="9.375" style="3" customWidth="1"/>
    <col min="5" max="5" width="8.125" style="47" customWidth="1"/>
    <col min="6" max="1023" width="8.125" style="3" customWidth="1"/>
    <col min="1024" max="1024" width="8.125" customWidth="1"/>
    <col min="1025" max="1025" width="9" customWidth="1"/>
  </cols>
  <sheetData>
    <row r="1" spans="1:6" ht="15" customHeight="1" x14ac:dyDescent="0.25">
      <c r="A1" s="20" t="s">
        <v>0</v>
      </c>
      <c r="B1" s="20"/>
      <c r="C1" s="20"/>
      <c r="D1" s="20"/>
      <c r="E1" s="20"/>
      <c r="F1" s="20"/>
    </row>
    <row r="2" spans="1:6" ht="15" customHeight="1" x14ac:dyDescent="0.25">
      <c r="A2" s="20" t="s">
        <v>200</v>
      </c>
      <c r="B2" s="20"/>
      <c r="C2" s="20"/>
      <c r="D2" s="20"/>
      <c r="E2" s="20"/>
      <c r="F2" s="20"/>
    </row>
    <row r="3" spans="1:6" ht="15" customHeight="1" x14ac:dyDescent="0.25">
      <c r="A3" s="20" t="s">
        <v>2</v>
      </c>
      <c r="B3" s="20"/>
      <c r="C3" s="20"/>
      <c r="D3" s="20"/>
      <c r="E3" s="20"/>
      <c r="F3" s="20"/>
    </row>
    <row r="4" spans="1:6" ht="15.75" customHeight="1" thickBot="1" x14ac:dyDescent="0.3">
      <c r="A4" s="21" t="s">
        <v>3</v>
      </c>
      <c r="B4" s="21"/>
      <c r="C4" s="21"/>
      <c r="D4" s="21"/>
      <c r="E4" s="21"/>
      <c r="F4" s="21"/>
    </row>
    <row r="5" spans="1:6" ht="15" x14ac:dyDescent="0.25">
      <c r="A5" s="1"/>
      <c r="B5" s="8"/>
      <c r="C5" s="8"/>
      <c r="D5" s="8"/>
      <c r="E5" s="5"/>
    </row>
    <row r="6" spans="1:6" ht="15" x14ac:dyDescent="0.25">
      <c r="A6" s="1"/>
      <c r="B6" s="2">
        <v>2012</v>
      </c>
      <c r="C6" s="2">
        <v>2013</v>
      </c>
      <c r="D6" s="2">
        <v>2014</v>
      </c>
      <c r="E6" s="2">
        <v>2015</v>
      </c>
    </row>
    <row r="7" spans="1:6" ht="26.25" thickBot="1" x14ac:dyDescent="0.3">
      <c r="A7" s="1"/>
      <c r="B7" s="4" t="s">
        <v>60</v>
      </c>
      <c r="C7" s="4" t="s">
        <v>60</v>
      </c>
      <c r="D7" s="4" t="s">
        <v>61</v>
      </c>
      <c r="E7" s="2" t="s">
        <v>6</v>
      </c>
    </row>
    <row r="8" spans="1:6" ht="15" x14ac:dyDescent="0.25">
      <c r="A8" s="7" t="s">
        <v>3</v>
      </c>
      <c r="B8" s="1"/>
      <c r="C8" s="1"/>
      <c r="D8" s="1"/>
      <c r="E8" s="34"/>
    </row>
    <row r="9" spans="1:6" ht="15" x14ac:dyDescent="0.25">
      <c r="A9" s="1" t="s">
        <v>153</v>
      </c>
      <c r="B9" s="9">
        <v>96120</v>
      </c>
      <c r="C9" s="9">
        <v>86686</v>
      </c>
      <c r="D9" s="9">
        <v>96000</v>
      </c>
      <c r="E9" s="35">
        <v>92000</v>
      </c>
    </row>
    <row r="10" spans="1:6" ht="25.5" x14ac:dyDescent="0.25">
      <c r="A10" s="1" t="s">
        <v>201</v>
      </c>
      <c r="B10" s="17">
        <v>2734</v>
      </c>
      <c r="C10" s="17">
        <v>4538</v>
      </c>
      <c r="D10" s="17">
        <v>4000</v>
      </c>
      <c r="E10" s="36">
        <v>4600</v>
      </c>
    </row>
    <row r="11" spans="1:6" ht="15" x14ac:dyDescent="0.25">
      <c r="A11" s="1" t="s">
        <v>51</v>
      </c>
      <c r="B11" s="17">
        <v>0</v>
      </c>
      <c r="C11" s="17">
        <v>0</v>
      </c>
      <c r="D11" s="17">
        <v>0</v>
      </c>
      <c r="E11" s="36">
        <v>0</v>
      </c>
    </row>
    <row r="12" spans="1:6" ht="15" x14ac:dyDescent="0.25">
      <c r="A12" s="1" t="s">
        <v>158</v>
      </c>
      <c r="B12" s="17">
        <v>2500</v>
      </c>
      <c r="C12" s="17">
        <v>0</v>
      </c>
      <c r="D12" s="17">
        <v>0</v>
      </c>
      <c r="E12" s="36">
        <v>0</v>
      </c>
    </row>
    <row r="13" spans="1:6" ht="15.75" thickBot="1" x14ac:dyDescent="0.3">
      <c r="A13" s="1"/>
      <c r="B13" s="37"/>
      <c r="C13" s="37"/>
      <c r="D13" s="37"/>
      <c r="E13" s="38"/>
    </row>
    <row r="14" spans="1:6" ht="25.5" x14ac:dyDescent="0.25">
      <c r="A14" s="7" t="s">
        <v>56</v>
      </c>
      <c r="B14" s="39">
        <f>SUM(B9:B13)</f>
        <v>101354</v>
      </c>
      <c r="C14" s="39">
        <f>SUM(C9:C13)</f>
        <v>91224</v>
      </c>
      <c r="D14" s="39">
        <f>SUM(D9:D13)</f>
        <v>100000</v>
      </c>
      <c r="E14" s="39">
        <f>SUM(E9:E13)</f>
        <v>96600</v>
      </c>
    </row>
    <row r="15" spans="1:6" ht="15" x14ac:dyDescent="0.25">
      <c r="A15" s="7"/>
      <c r="B15" s="40"/>
      <c r="C15" s="40"/>
      <c r="D15" s="40"/>
      <c r="E15" s="41"/>
    </row>
    <row r="16" spans="1:6" ht="26.25" thickBot="1" x14ac:dyDescent="0.3">
      <c r="A16" s="7" t="s">
        <v>147</v>
      </c>
      <c r="B16" s="42">
        <f>SUM(Sewer_Fund_Expenses!C48)</f>
        <v>83541</v>
      </c>
      <c r="C16" s="42">
        <f>SUM(Sewer_Fund_Expenses!D48)</f>
        <v>85388</v>
      </c>
      <c r="D16" s="42">
        <f>SUM(Sewer_Fund_Expenses!E48)</f>
        <v>99400</v>
      </c>
      <c r="E16" s="42">
        <f>SUM(Sewer_Fund_Expenses!F48)</f>
        <v>96096</v>
      </c>
    </row>
    <row r="17" spans="1:5" ht="26.25" thickBot="1" x14ac:dyDescent="0.3">
      <c r="A17" s="7" t="s">
        <v>202</v>
      </c>
      <c r="B17" s="43">
        <v>7949</v>
      </c>
      <c r="C17" s="43">
        <f>SUM(B19)</f>
        <v>25762</v>
      </c>
      <c r="D17" s="43">
        <f>SUM(C19)</f>
        <v>31598</v>
      </c>
      <c r="E17" s="43">
        <f>SUM(D19)</f>
        <v>32198</v>
      </c>
    </row>
    <row r="18" spans="1:5" ht="15" x14ac:dyDescent="0.25">
      <c r="B18" s="44"/>
      <c r="C18" s="44"/>
      <c r="D18" s="44"/>
      <c r="E18" s="45"/>
    </row>
    <row r="19" spans="1:5" ht="26.25" thickBot="1" x14ac:dyDescent="0.3">
      <c r="A19" s="1" t="s">
        <v>203</v>
      </c>
      <c r="B19" s="46">
        <f>SUM(B14-B16+B17)</f>
        <v>25762</v>
      </c>
      <c r="C19" s="46">
        <f>SUM(C14-C16+C17)</f>
        <v>31598</v>
      </c>
      <c r="D19" s="46">
        <f>SUM(D14-D16+D17)</f>
        <v>32198</v>
      </c>
      <c r="E19" s="46">
        <f>SUM(E14-E16+E17)</f>
        <v>32702</v>
      </c>
    </row>
    <row r="20" spans="1:5" ht="15" x14ac:dyDescent="0.25"/>
  </sheetData>
  <mergeCells count="4">
    <mergeCell ref="A1:F1"/>
    <mergeCell ref="A2:F2"/>
    <mergeCell ref="A3:F3"/>
    <mergeCell ref="A4:F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8"/>
  <sheetViews>
    <sheetView workbookViewId="0"/>
  </sheetViews>
  <sheetFormatPr defaultRowHeight="14.1" x14ac:dyDescent="0.25"/>
  <cols>
    <col min="1" max="1" width="10.5" style="3" customWidth="1"/>
    <col min="2" max="2" width="14.375" style="3" customWidth="1"/>
    <col min="3" max="4" width="8.125" style="3" customWidth="1"/>
    <col min="5" max="5" width="11.875" style="3" customWidth="1"/>
    <col min="6" max="1023" width="8.125" style="3" customWidth="1"/>
    <col min="1024" max="1024" width="8.125" customWidth="1"/>
    <col min="1025" max="1025" width="9" customWidth="1"/>
  </cols>
  <sheetData>
    <row r="1" spans="1:6" ht="15" customHeight="1" x14ac:dyDescent="0.25">
      <c r="A1" s="1"/>
      <c r="B1" s="20" t="s">
        <v>200</v>
      </c>
      <c r="C1" s="20"/>
      <c r="D1" s="20"/>
      <c r="E1" s="20"/>
      <c r="F1" s="1"/>
    </row>
    <row r="2" spans="1:6" ht="15" customHeight="1" x14ac:dyDescent="0.25">
      <c r="A2" s="1"/>
      <c r="B2" s="20" t="s">
        <v>2</v>
      </c>
      <c r="C2" s="20"/>
      <c r="D2" s="20"/>
      <c r="E2" s="20"/>
      <c r="F2" s="1"/>
    </row>
    <row r="3" spans="1:6" ht="15.75" customHeight="1" thickBot="1" x14ac:dyDescent="0.3">
      <c r="A3" s="1"/>
      <c r="B3" s="21" t="s">
        <v>162</v>
      </c>
      <c r="C3" s="21"/>
      <c r="D3" s="21"/>
      <c r="E3" s="21"/>
      <c r="F3" s="1"/>
    </row>
    <row r="4" spans="1:6" ht="15" x14ac:dyDescent="0.25">
      <c r="A4" s="1"/>
      <c r="B4" s="8"/>
      <c r="C4" s="8"/>
      <c r="D4" s="8"/>
      <c r="E4" s="1"/>
    </row>
    <row r="5" spans="1:6" ht="15" x14ac:dyDescent="0.25">
      <c r="A5" s="1"/>
      <c r="B5" s="1"/>
      <c r="C5" s="2">
        <v>2012</v>
      </c>
      <c r="D5" s="2">
        <v>2013</v>
      </c>
      <c r="E5" s="2">
        <v>2014</v>
      </c>
      <c r="F5" s="25">
        <v>2015</v>
      </c>
    </row>
    <row r="6" spans="1:6" ht="15.75" thickBot="1" x14ac:dyDescent="0.3">
      <c r="A6" s="1"/>
      <c r="B6" s="1"/>
      <c r="C6" s="4" t="s">
        <v>60</v>
      </c>
      <c r="D6" s="4" t="s">
        <v>60</v>
      </c>
      <c r="E6" s="4" t="s">
        <v>5</v>
      </c>
      <c r="F6" s="26" t="s">
        <v>6</v>
      </c>
    </row>
    <row r="7" spans="1:6" ht="25.5" x14ac:dyDescent="0.25">
      <c r="A7" s="1"/>
      <c r="B7" s="7" t="s">
        <v>62</v>
      </c>
      <c r="C7" s="8"/>
      <c r="D7" s="1"/>
      <c r="E7" s="1"/>
    </row>
    <row r="8" spans="1:6" ht="15" x14ac:dyDescent="0.25">
      <c r="A8" s="1" t="s">
        <v>204</v>
      </c>
      <c r="B8" s="1" t="s">
        <v>66</v>
      </c>
      <c r="C8" s="17">
        <v>8888</v>
      </c>
      <c r="D8" s="17">
        <v>8731</v>
      </c>
      <c r="E8" s="17">
        <v>10000</v>
      </c>
      <c r="F8" s="44">
        <v>9000</v>
      </c>
    </row>
    <row r="9" spans="1:6" ht="25.5" x14ac:dyDescent="0.25">
      <c r="A9" s="1" t="s">
        <v>205</v>
      </c>
      <c r="B9" s="1" t="s">
        <v>68</v>
      </c>
      <c r="C9" s="17">
        <v>14890</v>
      </c>
      <c r="D9" s="17">
        <v>14242</v>
      </c>
      <c r="E9" s="17">
        <v>16000</v>
      </c>
      <c r="F9" s="44">
        <v>16000</v>
      </c>
    </row>
    <row r="10" spans="1:6" ht="15" x14ac:dyDescent="0.25">
      <c r="A10" s="1" t="s">
        <v>206</v>
      </c>
      <c r="B10" s="1" t="s">
        <v>70</v>
      </c>
      <c r="C10" s="17">
        <v>10411</v>
      </c>
      <c r="D10" s="17">
        <v>10038</v>
      </c>
      <c r="E10" s="17">
        <v>12000</v>
      </c>
      <c r="F10" s="44">
        <v>12000</v>
      </c>
    </row>
    <row r="11" spans="1:6" ht="25.5" x14ac:dyDescent="0.25">
      <c r="A11" s="1" t="s">
        <v>207</v>
      </c>
      <c r="B11" s="1" t="s">
        <v>72</v>
      </c>
      <c r="C11" s="17">
        <v>2082</v>
      </c>
      <c r="D11" s="17">
        <v>1754</v>
      </c>
      <c r="E11" s="17">
        <v>2000</v>
      </c>
      <c r="F11" s="44">
        <v>2000</v>
      </c>
    </row>
    <row r="12" spans="1:6" ht="25.5" x14ac:dyDescent="0.25">
      <c r="A12" s="1" t="s">
        <v>208</v>
      </c>
      <c r="B12" s="1" t="s">
        <v>78</v>
      </c>
      <c r="C12" s="17">
        <v>109</v>
      </c>
      <c r="D12" s="17">
        <v>79</v>
      </c>
      <c r="E12" s="17">
        <v>200</v>
      </c>
      <c r="F12" s="44">
        <v>100</v>
      </c>
    </row>
    <row r="13" spans="1:6" ht="15" x14ac:dyDescent="0.25">
      <c r="A13" s="1" t="s">
        <v>209</v>
      </c>
      <c r="B13" s="1" t="s">
        <v>80</v>
      </c>
      <c r="C13" s="17">
        <v>6005</v>
      </c>
      <c r="D13" s="17">
        <v>6187</v>
      </c>
      <c r="E13" s="17">
        <v>6500</v>
      </c>
      <c r="F13" s="44">
        <v>6500</v>
      </c>
    </row>
    <row r="14" spans="1:6" ht="15" x14ac:dyDescent="0.25">
      <c r="A14" s="1" t="s">
        <v>210</v>
      </c>
      <c r="B14" s="1" t="s">
        <v>82</v>
      </c>
      <c r="C14" s="17">
        <v>5378</v>
      </c>
      <c r="D14" s="17">
        <v>5419</v>
      </c>
      <c r="E14" s="17">
        <v>5500</v>
      </c>
      <c r="F14" s="44">
        <v>5500</v>
      </c>
    </row>
    <row r="15" spans="1:6" ht="25.5" x14ac:dyDescent="0.25">
      <c r="A15" s="1" t="s">
        <v>211</v>
      </c>
      <c r="B15" s="1" t="s">
        <v>84</v>
      </c>
      <c r="C15" s="17">
        <v>216</v>
      </c>
      <c r="D15" s="17">
        <v>180</v>
      </c>
      <c r="E15" s="17">
        <v>500</v>
      </c>
      <c r="F15" s="44">
        <v>500</v>
      </c>
    </row>
    <row r="16" spans="1:6" ht="15" x14ac:dyDescent="0.25">
      <c r="A16" s="1" t="s">
        <v>212</v>
      </c>
      <c r="B16" s="1" t="s">
        <v>86</v>
      </c>
      <c r="C16" s="17">
        <v>0</v>
      </c>
      <c r="D16" s="17">
        <v>695</v>
      </c>
      <c r="E16" s="17">
        <v>600</v>
      </c>
      <c r="F16" s="44">
        <v>696</v>
      </c>
    </row>
    <row r="17" spans="1:6" ht="26.25" thickBot="1" x14ac:dyDescent="0.3">
      <c r="A17" s="1" t="s">
        <v>213</v>
      </c>
      <c r="B17" s="1" t="s">
        <v>214</v>
      </c>
      <c r="C17" s="24">
        <v>0</v>
      </c>
      <c r="D17" s="24">
        <v>3327</v>
      </c>
      <c r="E17" s="24">
        <v>500</v>
      </c>
      <c r="F17" s="48">
        <v>500</v>
      </c>
    </row>
    <row r="18" spans="1:6" ht="26.25" thickBot="1" x14ac:dyDescent="0.3">
      <c r="A18" s="7"/>
      <c r="B18" s="7" t="s">
        <v>87</v>
      </c>
      <c r="C18" s="49">
        <f>SUM(C8:C17)</f>
        <v>47979</v>
      </c>
      <c r="D18" s="49">
        <f>SUM(D8:D17)</f>
        <v>50652</v>
      </c>
      <c r="E18" s="49">
        <f>SUM(E8:E17)</f>
        <v>53800</v>
      </c>
      <c r="F18" s="49">
        <f>SUM(F8:F17)</f>
        <v>52796</v>
      </c>
    </row>
    <row r="19" spans="1:6" ht="15" x14ac:dyDescent="0.25">
      <c r="A19" s="1"/>
      <c r="B19" s="1"/>
      <c r="C19" s="18"/>
      <c r="D19" s="18"/>
      <c r="E19" s="18"/>
      <c r="F19" s="44"/>
    </row>
    <row r="20" spans="1:6" ht="15" x14ac:dyDescent="0.25">
      <c r="A20" s="1"/>
      <c r="B20" s="7" t="s">
        <v>88</v>
      </c>
      <c r="C20" s="18"/>
      <c r="D20" s="18"/>
      <c r="E20" s="18"/>
      <c r="F20" s="44"/>
    </row>
    <row r="21" spans="1:6" ht="25.5" x14ac:dyDescent="0.25">
      <c r="A21" s="1" t="s">
        <v>215</v>
      </c>
      <c r="B21" s="1" t="s">
        <v>90</v>
      </c>
      <c r="C21" s="17">
        <v>514</v>
      </c>
      <c r="D21" s="17">
        <v>756</v>
      </c>
      <c r="E21" s="17">
        <v>1200</v>
      </c>
      <c r="F21" s="44">
        <v>1000</v>
      </c>
    </row>
    <row r="22" spans="1:6" ht="15" x14ac:dyDescent="0.25">
      <c r="A22" s="1" t="s">
        <v>216</v>
      </c>
      <c r="B22" s="1" t="s">
        <v>94</v>
      </c>
      <c r="C22" s="17">
        <v>290</v>
      </c>
      <c r="D22" s="17">
        <v>29</v>
      </c>
      <c r="E22" s="17">
        <v>250</v>
      </c>
      <c r="F22" s="44">
        <v>250</v>
      </c>
    </row>
    <row r="23" spans="1:6" ht="25.5" x14ac:dyDescent="0.25">
      <c r="A23" s="1" t="s">
        <v>217</v>
      </c>
      <c r="B23" s="1" t="s">
        <v>218</v>
      </c>
      <c r="C23" s="17">
        <v>22</v>
      </c>
      <c r="D23" s="17">
        <v>524</v>
      </c>
      <c r="E23" s="17">
        <v>0</v>
      </c>
      <c r="F23" s="44">
        <v>0</v>
      </c>
    </row>
    <row r="24" spans="1:6" ht="15" x14ac:dyDescent="0.25">
      <c r="A24" s="1" t="s">
        <v>219</v>
      </c>
      <c r="B24" s="1" t="s">
        <v>180</v>
      </c>
      <c r="C24" s="17">
        <v>648</v>
      </c>
      <c r="D24" s="17">
        <v>871</v>
      </c>
      <c r="E24" s="17">
        <v>750</v>
      </c>
      <c r="F24" s="44">
        <v>750</v>
      </c>
    </row>
    <row r="25" spans="1:6" ht="15" x14ac:dyDescent="0.25">
      <c r="A25" s="1" t="s">
        <v>220</v>
      </c>
      <c r="B25" s="1" t="s">
        <v>98</v>
      </c>
      <c r="C25" s="17">
        <v>1716</v>
      </c>
      <c r="D25" s="17">
        <v>1617</v>
      </c>
      <c r="E25" s="17">
        <v>1800</v>
      </c>
      <c r="F25" s="44">
        <v>1800</v>
      </c>
    </row>
    <row r="26" spans="1:6" ht="15.75" thickBot="1" x14ac:dyDescent="0.3">
      <c r="A26" s="1" t="s">
        <v>221</v>
      </c>
      <c r="B26" s="1" t="s">
        <v>49</v>
      </c>
      <c r="C26" s="24">
        <v>138</v>
      </c>
      <c r="D26" s="24">
        <v>1061</v>
      </c>
      <c r="E26" s="24">
        <v>500</v>
      </c>
      <c r="F26" s="48">
        <v>500</v>
      </c>
    </row>
    <row r="27" spans="1:6" ht="15.75" thickBot="1" x14ac:dyDescent="0.3">
      <c r="A27" s="7"/>
      <c r="B27" s="7" t="s">
        <v>100</v>
      </c>
      <c r="C27" s="49">
        <f>SUM(C21:C26)</f>
        <v>3328</v>
      </c>
      <c r="D27" s="49">
        <f>SUM(D21:D26)</f>
        <v>4858</v>
      </c>
      <c r="E27" s="49">
        <f>SUM(E21:E26)</f>
        <v>4500</v>
      </c>
      <c r="F27" s="49">
        <f>SUM(F21:F26)</f>
        <v>4300</v>
      </c>
    </row>
    <row r="28" spans="1:6" ht="15" x14ac:dyDescent="0.25">
      <c r="A28" s="1"/>
      <c r="B28" s="1"/>
      <c r="C28" s="18"/>
      <c r="D28" s="18"/>
      <c r="E28" s="18"/>
      <c r="F28" s="44"/>
    </row>
    <row r="29" spans="1:6" ht="25.5" x14ac:dyDescent="0.25">
      <c r="A29" s="1"/>
      <c r="B29" s="7" t="s">
        <v>101</v>
      </c>
      <c r="C29" s="18"/>
      <c r="D29" s="18"/>
      <c r="E29" s="18"/>
      <c r="F29" s="44"/>
    </row>
    <row r="30" spans="1:6" ht="15" x14ac:dyDescent="0.25">
      <c r="A30" s="1" t="s">
        <v>222</v>
      </c>
      <c r="B30" s="1" t="s">
        <v>103</v>
      </c>
      <c r="C30" s="17">
        <v>2300</v>
      </c>
      <c r="D30" s="17">
        <v>2550</v>
      </c>
      <c r="E30" s="17">
        <v>2500</v>
      </c>
      <c r="F30" s="44">
        <v>2500</v>
      </c>
    </row>
    <row r="31" spans="1:6" ht="15" x14ac:dyDescent="0.25">
      <c r="A31" s="1" t="s">
        <v>223</v>
      </c>
      <c r="B31" s="1" t="s">
        <v>105</v>
      </c>
      <c r="C31" s="17">
        <v>0</v>
      </c>
      <c r="D31" s="17">
        <v>0</v>
      </c>
      <c r="E31" s="17">
        <v>500</v>
      </c>
      <c r="F31" s="44">
        <v>500</v>
      </c>
    </row>
    <row r="32" spans="1:6" ht="15" x14ac:dyDescent="0.25">
      <c r="A32" s="1" t="s">
        <v>224</v>
      </c>
      <c r="B32" s="1" t="s">
        <v>188</v>
      </c>
      <c r="C32" s="17">
        <v>0</v>
      </c>
      <c r="D32" s="17">
        <v>0</v>
      </c>
      <c r="E32" s="17">
        <v>0</v>
      </c>
      <c r="F32" s="44">
        <v>0</v>
      </c>
    </row>
    <row r="33" spans="1:6" ht="15" x14ac:dyDescent="0.25">
      <c r="A33" s="1" t="s">
        <v>225</v>
      </c>
      <c r="B33" s="1" t="s">
        <v>226</v>
      </c>
      <c r="C33" s="17">
        <v>1280</v>
      </c>
      <c r="D33" s="17">
        <v>1785</v>
      </c>
      <c r="E33" s="17">
        <v>2500</v>
      </c>
      <c r="F33" s="44">
        <v>2500</v>
      </c>
    </row>
    <row r="34" spans="1:6" ht="15" x14ac:dyDescent="0.25">
      <c r="A34" s="1" t="s">
        <v>227</v>
      </c>
      <c r="B34" s="1" t="s">
        <v>111</v>
      </c>
      <c r="C34" s="17">
        <v>12203</v>
      </c>
      <c r="D34" s="17">
        <v>13585</v>
      </c>
      <c r="E34" s="17">
        <v>15000</v>
      </c>
      <c r="F34" s="44">
        <v>15000</v>
      </c>
    </row>
    <row r="35" spans="1:6" ht="15.75" thickBot="1" x14ac:dyDescent="0.3">
      <c r="A35" s="1" t="s">
        <v>228</v>
      </c>
      <c r="B35" s="1" t="s">
        <v>109</v>
      </c>
      <c r="C35" s="24">
        <v>1939</v>
      </c>
      <c r="D35" s="24">
        <v>0</v>
      </c>
      <c r="E35" s="24">
        <v>2200</v>
      </c>
      <c r="F35" s="48">
        <v>2200</v>
      </c>
    </row>
    <row r="36" spans="1:6" ht="26.25" thickBot="1" x14ac:dyDescent="0.3">
      <c r="A36" s="7"/>
      <c r="B36" s="7" t="s">
        <v>110</v>
      </c>
      <c r="C36" s="49">
        <f>SUM(C30:C35)</f>
        <v>17722</v>
      </c>
      <c r="D36" s="49">
        <f>SUM(D30:D35)</f>
        <v>17920</v>
      </c>
      <c r="E36" s="49">
        <f>SUM(E30:E35)</f>
        <v>22700</v>
      </c>
      <c r="F36" s="49">
        <f>SUM(F30:F35)</f>
        <v>22700</v>
      </c>
    </row>
    <row r="37" spans="1:6" ht="15" x14ac:dyDescent="0.25">
      <c r="A37" s="1"/>
      <c r="B37" s="1"/>
      <c r="C37" s="18"/>
      <c r="D37" s="18"/>
      <c r="E37" s="18"/>
      <c r="F37" s="44"/>
    </row>
    <row r="38" spans="1:6" ht="15" x14ac:dyDescent="0.25">
      <c r="A38" s="1"/>
      <c r="B38" s="7" t="s">
        <v>121</v>
      </c>
      <c r="C38" s="18"/>
      <c r="D38" s="18"/>
      <c r="E38" s="18"/>
      <c r="F38" s="44"/>
    </row>
    <row r="39" spans="1:6" ht="25.5" x14ac:dyDescent="0.25">
      <c r="A39" s="1" t="s">
        <v>229</v>
      </c>
      <c r="B39" s="1" t="s">
        <v>230</v>
      </c>
      <c r="C39" s="50">
        <v>10426</v>
      </c>
      <c r="D39" s="50">
        <v>8881</v>
      </c>
      <c r="E39" s="50">
        <v>12500</v>
      </c>
      <c r="F39" s="44">
        <v>10500</v>
      </c>
    </row>
    <row r="40" spans="1:6" ht="15" x14ac:dyDescent="0.25">
      <c r="A40" s="1" t="s">
        <v>231</v>
      </c>
      <c r="B40" s="1" t="s">
        <v>232</v>
      </c>
      <c r="C40" s="50">
        <v>3717</v>
      </c>
      <c r="D40" s="50">
        <v>1462</v>
      </c>
      <c r="E40" s="50">
        <v>3500</v>
      </c>
      <c r="F40" s="44">
        <v>3500</v>
      </c>
    </row>
    <row r="41" spans="1:6" ht="15" x14ac:dyDescent="0.25">
      <c r="A41" s="1" t="s">
        <v>233</v>
      </c>
      <c r="B41" s="1" t="s">
        <v>125</v>
      </c>
      <c r="C41" s="50">
        <v>281</v>
      </c>
      <c r="D41" s="50">
        <v>425</v>
      </c>
      <c r="E41" s="50">
        <v>900</v>
      </c>
      <c r="F41" s="44">
        <v>800</v>
      </c>
    </row>
    <row r="42" spans="1:6" ht="15.75" thickBot="1" x14ac:dyDescent="0.3">
      <c r="A42" s="1" t="s">
        <v>234</v>
      </c>
      <c r="B42" s="1" t="s">
        <v>127</v>
      </c>
      <c r="C42" s="51">
        <v>88</v>
      </c>
      <c r="D42" s="51">
        <v>1190</v>
      </c>
      <c r="E42" s="51">
        <v>1500</v>
      </c>
      <c r="F42" s="48">
        <v>1500</v>
      </c>
    </row>
    <row r="43" spans="1:6" ht="26.25" thickBot="1" x14ac:dyDescent="0.3">
      <c r="A43" s="1"/>
      <c r="B43" s="7" t="s">
        <v>130</v>
      </c>
      <c r="C43" s="43">
        <f>SUM(C39:C42)</f>
        <v>14512</v>
      </c>
      <c r="D43" s="43">
        <f>SUM(D39:D42)</f>
        <v>11958</v>
      </c>
      <c r="E43" s="43">
        <f>SUM(E39:E42)</f>
        <v>18400</v>
      </c>
      <c r="F43" s="43">
        <f>SUM(F39:F42)</f>
        <v>16300</v>
      </c>
    </row>
    <row r="44" spans="1:6" ht="15" x14ac:dyDescent="0.25">
      <c r="A44" s="1"/>
      <c r="B44" s="1"/>
      <c r="C44" s="18"/>
      <c r="D44" s="18"/>
      <c r="E44" s="18"/>
      <c r="F44" s="44"/>
    </row>
    <row r="45" spans="1:6" ht="15" x14ac:dyDescent="0.25">
      <c r="A45" s="1"/>
      <c r="B45" s="1"/>
      <c r="C45" s="18"/>
      <c r="D45" s="18"/>
      <c r="E45" s="18"/>
      <c r="F45" s="44"/>
    </row>
    <row r="46" spans="1:6" ht="15.75" thickBot="1" x14ac:dyDescent="0.3">
      <c r="A46" s="1"/>
      <c r="B46" s="7" t="s">
        <v>144</v>
      </c>
      <c r="C46" s="24">
        <v>0</v>
      </c>
      <c r="D46" s="24">
        <v>0</v>
      </c>
      <c r="E46" s="24">
        <v>0</v>
      </c>
      <c r="F46" s="48">
        <v>0</v>
      </c>
    </row>
    <row r="47" spans="1:6" ht="15" x14ac:dyDescent="0.25">
      <c r="A47" s="1"/>
      <c r="B47" s="1"/>
      <c r="C47" s="18"/>
      <c r="D47" s="18"/>
      <c r="E47" s="18"/>
      <c r="F47" s="44"/>
    </row>
    <row r="48" spans="1:6" ht="15.75" thickBot="1" x14ac:dyDescent="0.3">
      <c r="A48" s="1"/>
      <c r="B48" s="7" t="s">
        <v>147</v>
      </c>
      <c r="C48" s="24">
        <f>SUM(C18+C27+C36+C43+C46)</f>
        <v>83541</v>
      </c>
      <c r="D48" s="24">
        <f>SUM(D18+D27+D36+D43+D46)</f>
        <v>85388</v>
      </c>
      <c r="E48" s="24">
        <f>SUM(E18+E27+E36+E43+E46)</f>
        <v>99400</v>
      </c>
      <c r="F48" s="24">
        <f>SUM(F18+F27+F36+F43+F46)</f>
        <v>96096</v>
      </c>
    </row>
  </sheetData>
  <mergeCells count="3">
    <mergeCell ref="B1:E1"/>
    <mergeCell ref="B2:E2"/>
    <mergeCell ref="B3:E3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5"/>
  <sheetViews>
    <sheetView workbookViewId="0"/>
  </sheetViews>
  <sheetFormatPr defaultRowHeight="14.1" x14ac:dyDescent="0.25"/>
  <cols>
    <col min="1" max="1" width="16" style="3" customWidth="1"/>
    <col min="2" max="2" width="12.125" style="3" customWidth="1"/>
    <col min="3" max="3" width="9.5" style="3" customWidth="1"/>
    <col min="4" max="4" width="10.125" style="3" customWidth="1"/>
    <col min="5" max="5" width="8.625" style="3" customWidth="1"/>
    <col min="6" max="1023" width="8.125" style="3" customWidth="1"/>
    <col min="1024" max="1024" width="8.125" customWidth="1"/>
    <col min="1025" max="1025" width="9" customWidth="1"/>
  </cols>
  <sheetData>
    <row r="1" spans="1:6" ht="15" customHeight="1" x14ac:dyDescent="0.25">
      <c r="A1" s="1"/>
      <c r="B1" s="20" t="s">
        <v>0</v>
      </c>
      <c r="C1" s="20"/>
      <c r="D1" s="20"/>
      <c r="E1" s="1"/>
    </row>
    <row r="2" spans="1:6" ht="15" customHeight="1" x14ac:dyDescent="0.25">
      <c r="A2" s="1"/>
      <c r="B2" s="20" t="s">
        <v>235</v>
      </c>
      <c r="C2" s="20"/>
      <c r="D2" s="20"/>
      <c r="E2" s="1"/>
    </row>
    <row r="3" spans="1:6" ht="15" customHeight="1" x14ac:dyDescent="0.25">
      <c r="A3" s="1"/>
      <c r="B3" s="20" t="s">
        <v>2</v>
      </c>
      <c r="C3" s="20"/>
      <c r="D3" s="20"/>
      <c r="E3" s="1"/>
    </row>
    <row r="4" spans="1:6" ht="15.75" customHeight="1" thickBot="1" x14ac:dyDescent="0.3">
      <c r="A4" s="1"/>
      <c r="B4" s="21" t="s">
        <v>236</v>
      </c>
      <c r="C4" s="21"/>
      <c r="D4" s="21"/>
      <c r="E4" s="1"/>
    </row>
    <row r="5" spans="1:6" ht="15" x14ac:dyDescent="0.25">
      <c r="A5" s="1"/>
      <c r="B5" s="8"/>
      <c r="C5" s="8"/>
      <c r="D5" s="8"/>
      <c r="E5" s="1"/>
    </row>
    <row r="6" spans="1:6" ht="15" x14ac:dyDescent="0.25">
      <c r="A6" s="1"/>
      <c r="B6" s="1"/>
      <c r="C6" s="2">
        <v>2012</v>
      </c>
      <c r="D6" s="2">
        <v>2013</v>
      </c>
      <c r="E6" s="2">
        <v>2014</v>
      </c>
      <c r="F6" s="25">
        <v>2015</v>
      </c>
    </row>
    <row r="7" spans="1:6" ht="15.75" thickBot="1" x14ac:dyDescent="0.3">
      <c r="A7" s="1"/>
      <c r="B7" s="1"/>
      <c r="C7" s="4" t="s">
        <v>60</v>
      </c>
      <c r="D7" s="4" t="s">
        <v>60</v>
      </c>
      <c r="E7" s="4" t="s">
        <v>5</v>
      </c>
      <c r="F7" s="26" t="s">
        <v>6</v>
      </c>
    </row>
    <row r="8" spans="1:6" ht="15" x14ac:dyDescent="0.25">
      <c r="A8" s="1"/>
      <c r="B8" s="7" t="s">
        <v>3</v>
      </c>
      <c r="C8" s="1"/>
      <c r="D8" s="1"/>
      <c r="E8" s="1"/>
    </row>
    <row r="9" spans="1:6" ht="15" x14ac:dyDescent="0.25">
      <c r="A9" s="1" t="s">
        <v>237</v>
      </c>
      <c r="B9" s="1" t="s">
        <v>238</v>
      </c>
      <c r="C9" s="9">
        <v>2152</v>
      </c>
      <c r="D9" s="9">
        <v>2282</v>
      </c>
      <c r="E9" s="9">
        <v>2200</v>
      </c>
      <c r="F9" s="52">
        <v>2280</v>
      </c>
    </row>
    <row r="10" spans="1:6" ht="15" x14ac:dyDescent="0.25">
      <c r="A10" s="1" t="s">
        <v>239</v>
      </c>
      <c r="B10" s="1" t="s">
        <v>240</v>
      </c>
      <c r="C10" s="17">
        <v>0</v>
      </c>
      <c r="D10" s="17">
        <v>12000</v>
      </c>
      <c r="E10" s="17">
        <v>0</v>
      </c>
      <c r="F10" s="53">
        <v>0</v>
      </c>
    </row>
    <row r="11" spans="1:6" ht="15.75" thickBot="1" x14ac:dyDescent="0.3">
      <c r="A11" s="1" t="s">
        <v>241</v>
      </c>
      <c r="B11" s="1" t="s">
        <v>51</v>
      </c>
      <c r="C11" s="24">
        <v>0</v>
      </c>
      <c r="D11" s="24">
        <v>12</v>
      </c>
      <c r="E11" s="24">
        <v>100</v>
      </c>
      <c r="F11" s="54">
        <v>15</v>
      </c>
    </row>
    <row r="12" spans="1:6" ht="26.25" thickBot="1" x14ac:dyDescent="0.3">
      <c r="A12" s="1"/>
      <c r="B12" s="7" t="s">
        <v>56</v>
      </c>
      <c r="C12" s="55">
        <f>SUM(C9:C11)</f>
        <v>2152</v>
      </c>
      <c r="D12" s="55">
        <f>SUM(D9:D11)</f>
        <v>14294</v>
      </c>
      <c r="E12" s="55">
        <f>SUM(E9:E11)</f>
        <v>2300</v>
      </c>
      <c r="F12" s="55">
        <f>SUM(F9:F11)</f>
        <v>2295</v>
      </c>
    </row>
    <row r="13" spans="1:6" ht="15" x14ac:dyDescent="0.25">
      <c r="A13" s="1"/>
      <c r="B13" s="1"/>
      <c r="C13" s="17"/>
      <c r="D13" s="17"/>
      <c r="E13" s="17"/>
      <c r="F13" s="53"/>
    </row>
    <row r="14" spans="1:6" ht="15" x14ac:dyDescent="0.25">
      <c r="A14" s="1"/>
      <c r="B14" s="7" t="s">
        <v>59</v>
      </c>
      <c r="C14" s="17"/>
      <c r="D14" s="17"/>
      <c r="E14" s="17"/>
      <c r="F14" s="53"/>
    </row>
    <row r="15" spans="1:6" ht="25.5" x14ac:dyDescent="0.25">
      <c r="A15" s="1" t="s">
        <v>242</v>
      </c>
      <c r="B15" s="1" t="s">
        <v>243</v>
      </c>
      <c r="C15" s="17">
        <v>7000</v>
      </c>
      <c r="D15" s="17">
        <v>0</v>
      </c>
      <c r="E15" s="17">
        <v>7000</v>
      </c>
      <c r="F15" s="53">
        <v>2000</v>
      </c>
    </row>
    <row r="16" spans="1:6" ht="25.5" x14ac:dyDescent="0.25">
      <c r="A16" s="1" t="s">
        <v>244</v>
      </c>
      <c r="B16" s="1" t="s">
        <v>245</v>
      </c>
      <c r="C16" s="17">
        <v>0</v>
      </c>
      <c r="D16" s="17">
        <v>0</v>
      </c>
      <c r="E16" s="17">
        <v>12000</v>
      </c>
      <c r="F16" s="53">
        <v>0</v>
      </c>
    </row>
    <row r="17" spans="1:8" ht="15.75" thickBot="1" x14ac:dyDescent="0.3">
      <c r="A17" s="1"/>
      <c r="B17" s="1" t="s">
        <v>37</v>
      </c>
      <c r="C17" s="24">
        <v>0</v>
      </c>
      <c r="D17" s="24"/>
      <c r="E17" s="24"/>
      <c r="F17" s="54"/>
    </row>
    <row r="18" spans="1:8" ht="26.25" thickBot="1" x14ac:dyDescent="0.3">
      <c r="A18" s="1"/>
      <c r="B18" s="7" t="s">
        <v>246</v>
      </c>
      <c r="C18" s="55">
        <f>SUM(C15:C17)</f>
        <v>7000</v>
      </c>
      <c r="D18" s="55">
        <f>SUM(D15:D17)</f>
        <v>0</v>
      </c>
      <c r="E18" s="55">
        <f>SUM(E15:E17)</f>
        <v>19000</v>
      </c>
      <c r="F18" s="55">
        <f>SUM(F15:F17)</f>
        <v>2000</v>
      </c>
    </row>
    <row r="19" spans="1:8" ht="15" x14ac:dyDescent="0.25">
      <c r="A19" s="1"/>
      <c r="B19" s="1"/>
      <c r="C19" s="17"/>
      <c r="D19" s="17"/>
      <c r="E19" s="17"/>
      <c r="F19" s="53"/>
    </row>
    <row r="20" spans="1:8" ht="39" thickBot="1" x14ac:dyDescent="0.3">
      <c r="A20" s="1"/>
      <c r="B20" s="7" t="s">
        <v>247</v>
      </c>
      <c r="C20" s="24">
        <f>SUM(C12-C18)</f>
        <v>-4848</v>
      </c>
      <c r="D20" s="24">
        <f>SUM(D12-D18)</f>
        <v>14294</v>
      </c>
      <c r="E20" s="24">
        <f>SUM(E12-E18)</f>
        <v>-16700</v>
      </c>
      <c r="F20" s="24">
        <f>SUM(F12-F18)</f>
        <v>295</v>
      </c>
    </row>
    <row r="21" spans="1:8" ht="25.5" x14ac:dyDescent="0.25">
      <c r="A21" s="1"/>
      <c r="B21" s="7" t="s">
        <v>248</v>
      </c>
      <c r="C21" s="17">
        <v>18311</v>
      </c>
      <c r="D21" s="17">
        <f>SUM(C23)</f>
        <v>13463</v>
      </c>
      <c r="E21" s="17">
        <f>SUM(D23)</f>
        <v>27757</v>
      </c>
      <c r="F21" s="17">
        <f>SUM(E23)</f>
        <v>11057</v>
      </c>
    </row>
    <row r="22" spans="1:8" ht="15.75" thickBot="1" x14ac:dyDescent="0.3">
      <c r="A22" s="1"/>
      <c r="B22" s="1"/>
      <c r="C22" s="24"/>
      <c r="D22" s="24"/>
      <c r="E22" s="24"/>
      <c r="F22" s="54"/>
    </row>
    <row r="23" spans="1:8" ht="26.25" thickBot="1" x14ac:dyDescent="0.3">
      <c r="A23" s="1"/>
      <c r="B23" s="7" t="s">
        <v>148</v>
      </c>
      <c r="C23" s="46">
        <f>SUM(C20:C22)</f>
        <v>13463</v>
      </c>
      <c r="D23" s="46">
        <f>SUM(D20:D22)</f>
        <v>27757</v>
      </c>
      <c r="E23" s="46">
        <f>SUM(E20:E22)</f>
        <v>11057</v>
      </c>
      <c r="F23" s="46">
        <f>SUM(F20:F22)</f>
        <v>11352</v>
      </c>
    </row>
    <row r="24" spans="1:8" ht="15" x14ac:dyDescent="0.25">
      <c r="A24" s="1"/>
      <c r="B24" s="1"/>
      <c r="C24" s="1"/>
      <c r="D24" s="1"/>
      <c r="E24" s="1"/>
    </row>
    <row r="25" spans="1:8" ht="15" x14ac:dyDescent="0.25">
      <c r="H25" s="3" t="s">
        <v>249</v>
      </c>
    </row>
  </sheetData>
  <mergeCells count="4">
    <mergeCell ref="B1:D1"/>
    <mergeCell ref="B2:D2"/>
    <mergeCell ref="B3:D3"/>
    <mergeCell ref="B4:D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3"/>
  <sheetViews>
    <sheetView workbookViewId="0"/>
  </sheetViews>
  <sheetFormatPr defaultRowHeight="14.1" x14ac:dyDescent="0.25"/>
  <cols>
    <col min="1" max="1" width="8.125" style="3" customWidth="1"/>
    <col min="2" max="2" width="14.125" style="3" customWidth="1"/>
    <col min="3" max="3" width="2.75" style="3" customWidth="1"/>
    <col min="4" max="4" width="1.75" style="3" customWidth="1"/>
    <col min="5" max="5" width="8.125" style="3" customWidth="1"/>
    <col min="6" max="6" width="2.375" style="3" customWidth="1"/>
    <col min="7" max="7" width="10.875" style="3" customWidth="1"/>
    <col min="8" max="8" width="12.125" style="3" customWidth="1"/>
    <col min="9" max="1023" width="8.125" style="3" customWidth="1"/>
    <col min="1024" max="1024" width="8.125" customWidth="1"/>
    <col min="1025" max="1025" width="9" customWidth="1"/>
  </cols>
  <sheetData>
    <row r="1" spans="1:9" ht="15" customHeight="1" x14ac:dyDescent="0.25">
      <c r="A1" s="1"/>
      <c r="B1" s="20" t="s">
        <v>0</v>
      </c>
      <c r="C1" s="20"/>
      <c r="D1" s="20"/>
      <c r="E1" s="20"/>
      <c r="F1" s="20"/>
      <c r="G1" s="20"/>
      <c r="H1" s="1"/>
    </row>
    <row r="2" spans="1:9" ht="15" customHeight="1" x14ac:dyDescent="0.25">
      <c r="A2" s="1"/>
      <c r="B2" s="20" t="s">
        <v>250</v>
      </c>
      <c r="C2" s="20"/>
      <c r="D2" s="20"/>
      <c r="E2" s="20"/>
      <c r="F2" s="20"/>
      <c r="G2" s="20"/>
      <c r="H2" s="1"/>
    </row>
    <row r="3" spans="1:9" ht="15" customHeight="1" x14ac:dyDescent="0.25">
      <c r="A3" s="1"/>
      <c r="B3" s="20" t="s">
        <v>2</v>
      </c>
      <c r="C3" s="20"/>
      <c r="D3" s="20"/>
      <c r="E3" s="20"/>
      <c r="F3" s="20"/>
      <c r="G3" s="20"/>
      <c r="H3" s="1"/>
    </row>
    <row r="4" spans="1:9" ht="15.75" customHeight="1" thickBot="1" x14ac:dyDescent="0.3">
      <c r="A4" s="1"/>
      <c r="B4" s="21" t="s">
        <v>236</v>
      </c>
      <c r="C4" s="21"/>
      <c r="D4" s="21"/>
      <c r="E4" s="21"/>
      <c r="F4" s="21"/>
      <c r="G4" s="21"/>
      <c r="H4" s="1"/>
    </row>
    <row r="5" spans="1:9" ht="15" x14ac:dyDescent="0.25">
      <c r="A5" s="1"/>
      <c r="B5" s="8"/>
      <c r="C5" s="8"/>
      <c r="D5" s="8"/>
      <c r="E5" s="8"/>
      <c r="F5" s="8"/>
      <c r="G5" s="8"/>
      <c r="H5" s="5"/>
      <c r="I5" s="47"/>
    </row>
    <row r="6" spans="1:9" ht="15" x14ac:dyDescent="0.25">
      <c r="A6" s="1"/>
      <c r="B6" s="1"/>
      <c r="C6" s="1"/>
      <c r="D6" s="1"/>
      <c r="E6" s="2">
        <v>2012</v>
      </c>
      <c r="F6" s="1"/>
      <c r="G6" s="2">
        <v>2013</v>
      </c>
      <c r="H6" s="2">
        <v>2014</v>
      </c>
      <c r="I6" s="25">
        <v>2015</v>
      </c>
    </row>
    <row r="7" spans="1:9" ht="15.75" thickBot="1" x14ac:dyDescent="0.3">
      <c r="A7" s="1"/>
      <c r="B7" s="1"/>
      <c r="C7" s="1"/>
      <c r="D7" s="1"/>
      <c r="E7" s="4" t="s">
        <v>251</v>
      </c>
      <c r="F7" s="1"/>
      <c r="G7" s="4" t="s">
        <v>60</v>
      </c>
      <c r="H7" s="4" t="s">
        <v>5</v>
      </c>
      <c r="I7" s="26" t="s">
        <v>6</v>
      </c>
    </row>
    <row r="8" spans="1:9" ht="15" x14ac:dyDescent="0.25">
      <c r="A8" s="1"/>
      <c r="B8" s="7" t="s">
        <v>3</v>
      </c>
      <c r="C8" s="1"/>
      <c r="D8" s="1"/>
      <c r="E8" s="8"/>
      <c r="F8" s="1"/>
      <c r="G8" s="8"/>
      <c r="H8" s="1"/>
    </row>
    <row r="9" spans="1:9" ht="15" x14ac:dyDescent="0.25">
      <c r="A9" s="1"/>
      <c r="B9" s="1" t="s">
        <v>240</v>
      </c>
      <c r="C9" s="1"/>
      <c r="D9" s="1"/>
      <c r="E9" s="9">
        <v>0</v>
      </c>
      <c r="F9" s="9"/>
      <c r="G9" s="9">
        <v>0</v>
      </c>
      <c r="H9" s="9">
        <v>120000</v>
      </c>
      <c r="I9" s="52">
        <v>0</v>
      </c>
    </row>
    <row r="10" spans="1:9" ht="15" x14ac:dyDescent="0.25">
      <c r="A10" s="1"/>
      <c r="B10" s="1" t="s">
        <v>252</v>
      </c>
      <c r="C10" s="1"/>
      <c r="D10" s="1"/>
      <c r="E10" s="17">
        <v>0</v>
      </c>
      <c r="F10" s="17"/>
      <c r="G10" s="17">
        <v>0</v>
      </c>
      <c r="H10" s="56">
        <v>160000</v>
      </c>
      <c r="I10" s="53"/>
    </row>
    <row r="11" spans="1:9" ht="15" x14ac:dyDescent="0.25">
      <c r="A11" s="1"/>
      <c r="B11" s="1" t="s">
        <v>253</v>
      </c>
      <c r="C11" s="1"/>
      <c r="D11" s="1"/>
      <c r="E11" s="17">
        <v>163122</v>
      </c>
      <c r="F11" s="17"/>
      <c r="G11" s="17">
        <v>21689</v>
      </c>
      <c r="H11" s="56">
        <v>556688</v>
      </c>
      <c r="I11" s="53"/>
    </row>
    <row r="12" spans="1:9" ht="15.75" thickBot="1" x14ac:dyDescent="0.3">
      <c r="A12" s="1"/>
      <c r="B12" s="1" t="s">
        <v>51</v>
      </c>
      <c r="C12" s="1"/>
      <c r="D12" s="1"/>
      <c r="E12" s="24">
        <v>0</v>
      </c>
      <c r="F12" s="17"/>
      <c r="G12" s="24">
        <v>0</v>
      </c>
      <c r="H12" s="57">
        <v>0</v>
      </c>
      <c r="I12" s="54"/>
    </row>
    <row r="13" spans="1:9" ht="15.75" thickBot="1" x14ac:dyDescent="0.3">
      <c r="A13" s="1"/>
      <c r="B13" s="7" t="s">
        <v>56</v>
      </c>
      <c r="C13" s="1"/>
      <c r="D13" s="1"/>
      <c r="E13" s="55">
        <v>163122</v>
      </c>
      <c r="F13" s="17"/>
      <c r="G13" s="56">
        <f>SUM(G9:G12)</f>
        <v>21689</v>
      </c>
      <c r="H13" s="58">
        <f>SUM(H9:H12)</f>
        <v>836688</v>
      </c>
      <c r="I13" s="59"/>
    </row>
    <row r="14" spans="1:9" ht="15" x14ac:dyDescent="0.25">
      <c r="A14" s="1"/>
      <c r="B14" s="1"/>
      <c r="C14" s="1"/>
      <c r="D14" s="1"/>
      <c r="E14" s="60"/>
      <c r="F14" s="17"/>
      <c r="G14" s="60"/>
      <c r="H14" s="56"/>
      <c r="I14" s="53"/>
    </row>
    <row r="15" spans="1:9" ht="15" x14ac:dyDescent="0.25">
      <c r="A15" s="1"/>
      <c r="B15" s="7" t="s">
        <v>59</v>
      </c>
      <c r="C15" s="1"/>
      <c r="D15" s="1"/>
      <c r="E15" s="17"/>
      <c r="F15" s="17"/>
      <c r="G15" s="17"/>
      <c r="H15" s="56"/>
      <c r="I15" s="53"/>
    </row>
    <row r="16" spans="1:9" ht="15.75" thickBot="1" x14ac:dyDescent="0.3">
      <c r="A16" s="1"/>
      <c r="B16" s="1" t="s">
        <v>144</v>
      </c>
      <c r="C16" s="1"/>
      <c r="D16" s="1"/>
      <c r="E16" s="24">
        <v>169619</v>
      </c>
      <c r="F16" s="17"/>
      <c r="G16" s="24">
        <v>23643.1</v>
      </c>
      <c r="H16" s="57">
        <v>836421</v>
      </c>
      <c r="I16" s="54"/>
    </row>
    <row r="17" spans="1:9" ht="26.25" thickBot="1" x14ac:dyDescent="0.3">
      <c r="A17" s="1"/>
      <c r="B17" s="7" t="s">
        <v>246</v>
      </c>
      <c r="C17" s="1"/>
      <c r="D17" s="1"/>
      <c r="E17" s="55">
        <v>169619</v>
      </c>
      <c r="F17" s="17"/>
      <c r="G17" s="56">
        <f>SUM(G16)</f>
        <v>23643.1</v>
      </c>
      <c r="H17" s="58">
        <f>SUM(H16)</f>
        <v>836421</v>
      </c>
      <c r="I17" s="59"/>
    </row>
    <row r="18" spans="1:9" ht="15" x14ac:dyDescent="0.25">
      <c r="A18" s="1"/>
      <c r="B18" s="1"/>
      <c r="C18" s="1"/>
      <c r="D18" s="1"/>
      <c r="E18" s="60"/>
      <c r="F18" s="17"/>
      <c r="G18" s="60"/>
      <c r="H18" s="17"/>
      <c r="I18" s="53"/>
    </row>
    <row r="19" spans="1:9" ht="38.25" x14ac:dyDescent="0.25">
      <c r="A19" s="1"/>
      <c r="B19" s="7" t="s">
        <v>247</v>
      </c>
      <c r="C19" s="1"/>
      <c r="D19" s="1"/>
      <c r="E19" s="17">
        <f>SUM(E13-E17)</f>
        <v>-6497</v>
      </c>
      <c r="F19" s="17"/>
      <c r="G19" s="17">
        <f>SUM(G13-G17)</f>
        <v>-1954.0999999999985</v>
      </c>
      <c r="H19" s="17">
        <f>SUM(H13-H17)</f>
        <v>267</v>
      </c>
      <c r="I19" s="17"/>
    </row>
    <row r="20" spans="1:9" ht="15" x14ac:dyDescent="0.25">
      <c r="A20" s="1"/>
      <c r="B20" s="1" t="s">
        <v>254</v>
      </c>
      <c r="C20" s="1"/>
      <c r="D20" s="1"/>
      <c r="E20" s="17">
        <v>19419</v>
      </c>
      <c r="F20" s="17"/>
      <c r="G20" s="17">
        <v>0</v>
      </c>
      <c r="H20" s="17">
        <v>0</v>
      </c>
      <c r="I20" s="53"/>
    </row>
    <row r="21" spans="1:9" ht="26.25" thickBot="1" x14ac:dyDescent="0.3">
      <c r="A21" s="1"/>
      <c r="B21" s="7" t="s">
        <v>255</v>
      </c>
      <c r="C21" s="1"/>
      <c r="D21" s="1"/>
      <c r="E21" s="24">
        <f>3723+1550</f>
        <v>5273</v>
      </c>
      <c r="F21" s="17"/>
      <c r="G21" s="24">
        <f>SUM(E22)</f>
        <v>18195</v>
      </c>
      <c r="H21" s="24">
        <f>SUM(G22)</f>
        <v>16240.900000000001</v>
      </c>
      <c r="I21" s="54"/>
    </row>
    <row r="22" spans="1:9" ht="15.75" thickBot="1" x14ac:dyDescent="0.3">
      <c r="A22" s="1"/>
      <c r="B22" s="7" t="s">
        <v>256</v>
      </c>
      <c r="C22" s="1"/>
      <c r="D22" s="1"/>
      <c r="E22" s="61">
        <f>SUM(E19:E21)</f>
        <v>18195</v>
      </c>
      <c r="F22" s="9"/>
      <c r="G22" s="61">
        <f>SUM(G19:G21)</f>
        <v>16240.900000000001</v>
      </c>
      <c r="H22" s="61">
        <f>SUM(H19:H21)</f>
        <v>16507.900000000001</v>
      </c>
      <c r="I22" s="61">
        <f>SUM(I19:I21)</f>
        <v>0</v>
      </c>
    </row>
    <row r="23" spans="1:9" ht="15" x14ac:dyDescent="0.25"/>
  </sheetData>
  <mergeCells count="4">
    <mergeCell ref="B1:G1"/>
    <mergeCell ref="B2:G2"/>
    <mergeCell ref="B3:G3"/>
    <mergeCell ref="B4:G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1" x14ac:dyDescent="0.25"/>
  <cols>
    <col min="1" max="1024" width="8.125" style="3" customWidth="1"/>
    <col min="1025" max="1025" width="9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general_fund_revenue</vt:lpstr>
      <vt:lpstr>general_fund_expenses</vt:lpstr>
      <vt:lpstr>Water_fund_revenues</vt:lpstr>
      <vt:lpstr>Water_fund_expenses</vt:lpstr>
      <vt:lpstr>Sewer_Fund_Revenues</vt:lpstr>
      <vt:lpstr>Sewer_Fund_Expenses</vt:lpstr>
      <vt:lpstr>CTF</vt:lpstr>
      <vt:lpstr>Capital_Improvement</vt:lpstr>
      <vt:lpstr>Sheet10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2</cp:revision>
  <cp:lastPrinted>2014-08-13T14:19:10Z</cp:lastPrinted>
  <dcterms:created xsi:type="dcterms:W3CDTF">2014-11-25T17:02:02Z</dcterms:created>
  <dcterms:modified xsi:type="dcterms:W3CDTF">2014-11-25T17:02:03Z</dcterms:modified>
</cp:coreProperties>
</file>